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212799974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Lisez-moi" sheetId="1" r:id="Rc71ffad7ab5e4df0"/>
    <x:sheet xmlns:r="http://schemas.openxmlformats.org/officeDocument/2006/relationships" name="01_Paramètres" sheetId="2" r:id="R38fac55c74054c24"/>
    <x:sheet xmlns:r="http://schemas.openxmlformats.org/officeDocument/2006/relationships" name="02_Catégories" sheetId="3" r:id="Rd4207df29a0444e5"/>
    <x:sheet xmlns:r="http://schemas.openxmlformats.org/officeDocument/2006/relationships" name="03_Journal" sheetId="4" r:id="R4a5b07988ec04170"/>
    <x:sheet xmlns:r="http://schemas.openxmlformats.org/officeDocument/2006/relationships" name="04_Rapprochement" sheetId="5" r:id="Rc3796db35c9145dc"/>
    <x:sheet xmlns:r="http://schemas.openxmlformats.org/officeDocument/2006/relationships" name="05_Caisse" sheetId="6" r:id="R1ace57312fce4383"/>
    <x:sheet xmlns:r="http://schemas.openxmlformats.org/officeDocument/2006/relationships" name="06_Cotisations" sheetId="7" r:id="Ra33935570616442f"/>
    <x:sheet xmlns:r="http://schemas.openxmlformats.org/officeDocument/2006/relationships" name="07_Budget" sheetId="8" r:id="R37db2319a9934787"/>
    <x:sheet xmlns:r="http://schemas.openxmlformats.org/officeDocument/2006/relationships" name="08_Trésorerie_13_semaines" sheetId="9" r:id="R5cef62cacc754c40"/>
    <x:sheet xmlns:r="http://schemas.openxmlformats.org/officeDocument/2006/relationships" name="09_Projets_subventions" sheetId="10" r:id="R7545fbe36fbc4367"/>
    <x:sheet xmlns:r="http://schemas.openxmlformats.org/officeDocument/2006/relationships" name="10_Tableau_de_bord" sheetId="11" r:id="R2655161d78364d23"/>
    <x:sheet xmlns:r="http://schemas.openxmlformats.org/officeDocument/2006/relationships" name="11_Clôture" sheetId="12" r:id="R5e4782cfc2464676"/>
    <x:sheet xmlns:r="http://schemas.openxmlformats.org/officeDocument/2006/relationships" name="12_Exemple_La_Traverse" sheetId="13" r:id="Rde922196f27f4b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#,##0.00 [$€-fr-FR];[Red](#,##0.00 [$€-fr-FR]);-"/>
    <x:numFmt numFmtId="202" formatCode="0.0%"/>
    <x:numFmt numFmtId="203" formatCode="0"/>
  </x:numFmts>
  <x:fonts count="11">
    <x:font>
      <x:sz val="11"/>
      <x:name val="Carlito"/>
    </x:font>
    <x:font>
      <x:b/>
      <x:sz val="18"/>
      <x:color rgb="FFFFFFFF"/>
      <x:name val="Aptos Display"/>
    </x:font>
    <x:font>
      <x:i/>
      <x:sz val="10"/>
      <x:color rgb="FF203042"/>
      <x:name val="Aptos"/>
    </x:font>
    <x:font>
      <x:b/>
      <x:sz val="12"/>
      <x:color rgb="FFFFFFFF"/>
      <x:name val="Aptos Display"/>
    </x:font>
    <x:font>
      <x:b/>
      <x:sz val="10"/>
      <x:color rgb="FFFFFFFF"/>
      <x:name val="Aptos"/>
    </x:font>
    <x:font>
      <x:sz val="10"/>
      <x:color rgb="FF203042"/>
      <x:name val="Aptos"/>
    </x:font>
    <x:font>
      <x:b/>
      <x:sz val="10"/>
      <x:color rgb="FF203042"/>
      <x:name val="Aptos"/>
    </x:font>
    <x:font>
      <x:b/>
      <x:sz val="10"/>
      <x:color rgb="FF0A4F4B"/>
      <x:name val="Aptos"/>
    </x:font>
    <x:font>
      <x:sz val="9"/>
      <x:color rgb="FF203042"/>
      <x:name val="Aptos"/>
    </x:font>
    <x:font>
      <x:b/>
      <x:sz val="9"/>
      <x:color rgb="FF203042"/>
      <x:name val="Aptos"/>
    </x:font>
    <x:font>
      <x:b/>
      <x:sz val="15"/>
      <x:color rgb="FF0A4F4B"/>
      <x:name val="Aptos Display"/>
    </x:font>
  </x:fonts>
  <x:fills count="12">
    <x:fill>
      <x:patternFill patternType="none"/>
    </x:fill>
    <x:fill>
      <x:patternFill patternType="gray125"/>
    </x:fill>
    <x:fill>
      <x:patternFill patternType="solid">
        <x:fgColor rgb="FF203042"/>
      </x:patternFill>
    </x:fill>
    <x:fill>
      <x:patternFill patternType="solid">
        <x:fgColor rgb="FFF7F3EA"/>
      </x:patternFill>
    </x:fill>
    <x:fill>
      <x:patternFill patternType="solid">
        <x:fgColor rgb="FF0F766E"/>
      </x:patternFill>
    </x:fill>
    <x:fill>
      <x:patternFill patternType="solid">
        <x:fgColor rgb="FF0A4F4B"/>
      </x:patternFill>
    </x:fill>
    <x:fill>
      <x:patternFill patternType="solid">
        <x:fgColor rgb="FFFFF2CC"/>
      </x:patternFill>
    </x:fill>
    <x:fill>
      <x:patternFill patternType="solid">
        <x:fgColor rgb="FFE8F1F5"/>
      </x:patternFill>
    </x:fill>
    <x:fill>
      <x:patternFill patternType="solid">
        <x:fgColor rgb="FFDDEFE4"/>
      </x:patternFill>
    </x:fill>
    <x:fill>
      <x:patternFill patternType="solid">
        <x:fgColor rgb="FFF7D9D5"/>
      </x:patternFill>
    </x:fill>
    <x:fill>
      <x:patternFill patternType="solid">
        <x:fgColor rgb="FFE9EDF0"/>
      </x:patternFill>
    </x:fill>
    <x:fill>
      <x:patternFill patternType="solid">
        <x:fgColor rgb="FFE8DFC9"/>
      </x:patternFill>
    </x:fill>
  </x:fills>
  <x:borders count="16">
    <x:border/>
    <x:border>
      <x:left style="thin">
        <x:color rgb="FF0A4F4B"/>
      </x:left>
      <x:right style="thin">
        <x:color rgb="FF0A4F4B"/>
      </x:right>
      <x:top style="thin">
        <x:color rgb="FF0A4F4B"/>
      </x:top>
    </x:border>
    <x:border>
      <x:left style="thin">
        <x:color rgb="FF0A4F4B"/>
      </x:left>
      <x:right style="thin">
        <x:color rgb="FF0A4F4B"/>
      </x:right>
    </x:border>
    <x:border>
      <x:left style="thin">
        <x:color rgb="FF0A4F4B"/>
      </x:left>
      <x:right style="thin">
        <x:color rgb="FF0A4F4B"/>
      </x:right>
      <x:bottom style="thin">
        <x:color rgb="FF0A4F4B"/>
      </x:bottom>
    </x:border>
    <x:border>
      <x:right style="thin">
        <x:color rgb="FFD9E0E3"/>
      </x:right>
      <x:bottom style="thin">
        <x:color rgb="FFD9E0E3"/>
      </x:bottom>
    </x:border>
    <x:border>
      <x:left style="thin">
        <x:color rgb="FFD9E0E3"/>
      </x:left>
      <x:right style="thin">
        <x:color rgb="FFD9E0E3"/>
      </x:right>
      <x:bottom style="thin">
        <x:color rgb="FFD9E0E3"/>
      </x:bottom>
    </x:border>
    <x:border>
      <x:left style="thin">
        <x:color rgb="FFD9E0E3"/>
      </x:left>
      <x:bottom style="thin">
        <x:color rgb="FFD9E0E3"/>
      </x:bottom>
    </x:border>
    <x:border>
      <x:right style="thin">
        <x:color rgb="FFD9E0E3"/>
      </x:right>
      <x:top style="thin">
        <x:color rgb="FFD9E0E3"/>
      </x:top>
      <x:bottom style="thin">
        <x:color rgb="FFD9E0E3"/>
      </x:bottom>
    </x:border>
    <x:border>
      <x:left style="thin">
        <x:color rgb="FFD9E0E3"/>
      </x:left>
      <x:right style="thin">
        <x:color rgb="FFD9E0E3"/>
      </x:right>
      <x:top style="thin">
        <x:color rgb="FFD9E0E3"/>
      </x:top>
      <x:bottom style="thin">
        <x:color rgb="FFD9E0E3"/>
      </x:bottom>
    </x:border>
    <x:border>
      <x:left style="thin">
        <x:color rgb="FFD9E0E3"/>
      </x:left>
      <x:top style="thin">
        <x:color rgb="FFD9E0E3"/>
      </x:top>
      <x:bottom style="thin">
        <x:color rgb="FFD9E0E3"/>
      </x:bottom>
    </x:border>
    <x:border>
      <x:right style="thin">
        <x:color rgb="FFD9E0E3"/>
      </x:right>
      <x:top style="thin">
        <x:color rgb="FFD9E0E3"/>
      </x:top>
    </x:border>
    <x:border>
      <x:left style="thin">
        <x:color rgb="FFD9E0E3"/>
      </x:left>
      <x:right style="thin">
        <x:color rgb="FFD9E0E3"/>
      </x:right>
      <x:top style="thin">
        <x:color rgb="FFD9E0E3"/>
      </x:top>
    </x:border>
    <x:border>
      <x:left style="thin">
        <x:color rgb="FFD9E0E3"/>
      </x:left>
      <x:top style="thin">
        <x:color rgb="FFD9E0E3"/>
      </x:top>
    </x:border>
    <x:border>
      <x:left style="thin">
        <x:color rgb="FF0A4F4B"/>
      </x:left>
      <x:top style="thin">
        <x:color rgb="FF0A4F4B"/>
      </x:top>
      <x:bottom style="thin">
        <x:color rgb="FF0A4F4B"/>
      </x:bottom>
    </x:border>
    <x:border>
      <x:right style="thin">
        <x:color rgb="FF0A4F4B"/>
      </x:right>
      <x:top style="thin">
        <x:color rgb="FF0A4F4B"/>
      </x:top>
      <x:bottom style="thin">
        <x:color rgb="FF0A4F4B"/>
      </x:bottom>
    </x:border>
    <x:border>
      <x:top style="thin">
        <x:color rgb="FF0A4F4B"/>
      </x:top>
      <x:bottom style="thin">
        <x:color rgb="FF0A4F4B"/>
      </x:bottom>
    </x:border>
  </x:borders>
  <x:cellStyleXfs count="1">
    <x:xf numFmtId="0" fontId="0" fillId="0" borderId="0"/>
  </x:cellStyleXfs>
  <x:cellXfs count="2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9" xfId="0" applyNumberFormat="1" applyFont="1" applyFill="1" applyBorder="1" applyAlignment="1">
      <x:alignment vertical="center" wrapText="1"/>
    </x:xf>
    <x:xf numFmtId="0" fontId="5" fillId="0" borderId="10" xfId="0" applyNumberFormat="1" applyFont="1" applyFill="1" applyBorder="1" applyAlignment="1">
      <x:alignment vertical="center" wrapText="1"/>
    </x:xf>
    <x:xf numFmtId="0" fontId="5" fillId="0" borderId="11" xfId="0" applyNumberFormat="1" applyFont="1" applyFill="1" applyBorder="1" applyAlignment="1">
      <x:alignment vertical="center" wrapText="1"/>
    </x:xf>
    <x:xf numFmtId="0" fontId="5" fillId="0" borderId="12" xfId="0" applyNumberFormat="1" applyFont="1" applyFill="1" applyBorder="1" applyAlignment="1">
      <x:alignment vertical="center" wrapText="1"/>
    </x:xf>
    <x:xf numFmtId="0" fontId="6" fillId="0" borderId="4" xfId="0" applyNumberFormat="1" applyFont="1" applyFill="1" applyBorder="1" applyAlignment="1">
      <x:alignment vertical="center" wrapText="1"/>
    </x:xf>
    <x:xf numFmtId="0" fontId="6" fillId="0" borderId="7" xfId="0" applyNumberFormat="1" applyFont="1" applyFill="1" applyBorder="1" applyAlignment="1">
      <x:alignment vertical="center" wrapText="1"/>
    </x:xf>
    <x:xf numFmtId="0" fontId="6" fillId="0" borderId="10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wrapText="0"/>
    </x:xf>
    <x:xf numFmtId="0" fontId="5" fillId="0" borderId="5" xfId="0" applyNumberFormat="1" applyFont="1" applyFill="1" applyBorder="1" applyAlignment="1">
      <x:alignment wrapText="0"/>
    </x:xf>
    <x:xf numFmtId="0" fontId="5" fillId="0" borderId="6" xfId="0" applyNumberFormat="1" applyFont="1" applyFill="1" applyBorder="1" applyAlignment="1">
      <x:alignment wrapText="0"/>
    </x:xf>
    <x:xf numFmtId="0" fontId="5" fillId="0" borderId="7" xfId="0" applyNumberFormat="1" applyFont="1" applyFill="1" applyBorder="1" applyAlignment="1">
      <x:alignment wrapText="0"/>
    </x:xf>
    <x:xf numFmtId="0" fontId="5" fillId="0" borderId="8" xfId="0" applyNumberFormat="1" applyFont="1" applyFill="1" applyBorder="1" applyAlignment="1">
      <x:alignment wrapText="0"/>
    </x:xf>
    <x:xf numFmtId="0" fontId="5" fillId="0" borderId="9" xfId="0" applyNumberFormat="1" applyFont="1" applyFill="1" applyBorder="1" applyAlignment="1">
      <x:alignment wrapText="0"/>
    </x:xf>
    <x:xf numFmtId="0" fontId="5" fillId="0" borderId="10" xfId="0" applyNumberFormat="1" applyFont="1" applyFill="1" applyBorder="1" applyAlignment="1">
      <x:alignment wrapText="0"/>
    </x:xf>
    <x:xf numFmtId="0" fontId="5" fillId="0" borderId="11" xfId="0" applyNumberFormat="1" applyFont="1" applyFill="1" applyBorder="1" applyAlignment="1">
      <x:alignment wrapText="0"/>
    </x:xf>
    <x:xf numFmtId="0" fontId="5" fillId="0" borderId="12" xfId="0" applyNumberFormat="1" applyFont="1" applyFill="1" applyBorder="1" applyAlignment="1">
      <x:alignment wrapText="0"/>
    </x:xf>
    <x:xf numFmtId="0" fontId="5" fillId="0" borderId="4" xfId="0" applyNumberFormat="1" applyFont="1" applyFill="1" applyBorder="1" applyAlignment="1">
      <x:alignment vertical="center" wrapText="0"/>
    </x:xf>
    <x:xf numFmtId="0" fontId="5" fillId="0" borderId="5" xfId="0" applyNumberFormat="1" applyFont="1" applyFill="1" applyBorder="1" applyAlignment="1">
      <x:alignment vertical="center" wrapText="0"/>
    </x:xf>
    <x:xf numFmtId="0" fontId="5" fillId="0" borderId="6" xfId="0" applyNumberFormat="1" applyFont="1" applyFill="1" applyBorder="1" applyAlignment="1">
      <x:alignment vertical="center" wrapText="0"/>
    </x:xf>
    <x:xf numFmtId="0" fontId="5" fillId="0" borderId="7" xfId="0" applyNumberFormat="1" applyFont="1" applyFill="1" applyBorder="1" applyAlignment="1">
      <x:alignment vertical="center" wrapText="0"/>
    </x:xf>
    <x:xf numFmtId="0" fontId="5" fillId="0" borderId="8" xfId="0" applyNumberFormat="1" applyFont="1" applyFill="1" applyBorder="1" applyAlignment="1">
      <x:alignment vertical="center" wrapText="0"/>
    </x:xf>
    <x:xf numFmtId="0" fontId="5" fillId="0" borderId="9" xfId="0" applyNumberFormat="1" applyFont="1" applyFill="1" applyBorder="1" applyAlignment="1">
      <x:alignment vertical="center" wrapText="0"/>
    </x:xf>
    <x:xf numFmtId="0" fontId="5" fillId="0" borderId="10" xfId="0" applyNumberFormat="1" applyFont="1" applyFill="1" applyBorder="1" applyAlignment="1">
      <x:alignment vertical="center" wrapText="0"/>
    </x:xf>
    <x:xf numFmtId="0" fontId="5" fillId="0" borderId="11" xfId="0" applyNumberFormat="1" applyFont="1" applyFill="1" applyBorder="1" applyAlignment="1">
      <x:alignment vertical="center" wrapText="0"/>
    </x:xf>
    <x:xf numFmtId="0" fontId="5" fillId="0" borderId="12" xfId="0" applyNumberFormat="1" applyFont="1" applyFill="1" applyBorder="1" applyAlignment="1">
      <x:alignment vertical="center" wrapText="0"/>
    </x:xf>
    <x:xf numFmtId="0" fontId="5" fillId="6" borderId="4" xfId="0" applyNumberFormat="1" applyFont="1" applyFill="1" applyBorder="1" applyAlignment="1">
      <x:alignment vertical="center" wrapText="0"/>
    </x:xf>
    <x:xf numFmtId="0" fontId="5" fillId="7" borderId="5" xfId="0" applyNumberFormat="1" applyFont="1" applyFill="1" applyBorder="1" applyAlignment="1">
      <x:alignment vertical="center" wrapText="0"/>
    </x:xf>
    <x:xf numFmtId="0" fontId="5" fillId="8" borderId="7" xfId="0" applyNumberFormat="1" applyFont="1" applyFill="1" applyBorder="1" applyAlignment="1">
      <x:alignment vertical="center" wrapText="0"/>
    </x:xf>
    <x:xf numFmtId="0" fontId="5" fillId="9" borderId="8" xfId="0" applyNumberFormat="1" applyFont="1" applyFill="1" applyBorder="1" applyAlignment="1">
      <x:alignment vertical="center" wrapText="0"/>
    </x:xf>
    <x:xf numFmtId="0" fontId="5" fillId="10" borderId="10" xfId="0" applyNumberFormat="1" applyFont="1" applyFill="1" applyBorder="1" applyAlignment="1">
      <x:alignment vertical="center" wrapText="0"/>
    </x:xf>
    <x:xf numFmtId="0" fontId="7" fillId="0" borderId="4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0" fontId="7" fillId="0" borderId="1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2" fillId="11" borderId="0" xfId="0" applyNumberFormat="1" applyFont="1" applyFill="1" applyBorder="1"/>
    <x:xf numFmtId="0" fontId="2" fillId="11" borderId="0" xfId="0" applyNumberFormat="1" applyFont="1" applyFill="1" applyBorder="1" applyAlignment="1">
      <x:alignment wrapText="1"/>
    </x:xf>
    <x:xf numFmtId="0" fontId="2" fillId="11" borderId="0" xfId="0" applyNumberFormat="1" applyFont="1" applyFill="1" applyBorder="1" applyAlignment="1">
      <x:alignment vertical="center" wrapText="1"/>
    </x:xf>
    <x:xf numFmtId="0" fontId="4" fillId="5" borderId="13" xfId="0" applyNumberFormat="1" applyFont="1" applyFill="1" applyBorder="1"/>
    <x:xf numFmtId="0" fontId="4" fillId="5" borderId="14" xfId="0" applyNumberFormat="1" applyFont="1" applyFill="1" applyBorder="1"/>
    <x:xf numFmtId="0" fontId="4" fillId="5" borderId="13" xfId="0" applyNumberFormat="1" applyFont="1" applyFill="1" applyBorder="1" applyAlignment="1">
      <x:alignment wrapText="1"/>
    </x:xf>
    <x:xf numFmtId="0" fontId="4" fillId="5" borderId="14" xfId="0" applyNumberFormat="1" applyFont="1" applyFill="1" applyBorder="1" applyAlignment="1">
      <x:alignment wrapText="1"/>
    </x:xf>
    <x:xf numFmtId="0" fontId="4" fillId="5" borderId="13" xfId="0" applyNumberFormat="1" applyFont="1" applyFill="1" applyBorder="1" applyAlignment="1">
      <x:alignment vertical="center" wrapText="1"/>
    </x:xf>
    <x:xf numFmtId="0" fontId="4" fillId="5" borderId="14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5" fillId="6" borderId="9" xfId="0" applyNumberFormat="1" applyFont="1" applyFill="1" applyBorder="1" applyAlignment="1">
      <x:alignment vertical="center" wrapText="1"/>
    </x:xf>
    <x:xf numFmtId="200" fontId="5" fillId="6" borderId="9" xfId="0" applyNumberFormat="1" applyFont="1" applyFill="1" applyBorder="1" applyAlignment="1">
      <x:alignment vertical="center" wrapText="1"/>
    </x:xf>
    <x:xf numFmtId="201" fontId="5" fillId="6" borderId="9" xfId="0" applyNumberFormat="1" applyFont="1" applyFill="1" applyBorder="1" applyAlignment="1">
      <x:alignment vertical="center" wrapText="1"/>
    </x:xf>
    <x:xf numFmtId="0" fontId="5" fillId="7" borderId="6" xfId="0" applyNumberFormat="1" applyFont="1" applyFill="1" applyBorder="1" applyAlignment="1">
      <x:alignment vertical="center" wrapText="0"/>
    </x:xf>
    <x:xf numFmtId="0" fontId="5" fillId="7" borderId="9" xfId="0" applyNumberFormat="1" applyFont="1" applyFill="1" applyBorder="1" applyAlignment="1">
      <x:alignment vertical="center" wrapText="0"/>
    </x:xf>
    <x:xf numFmtId="0" fontId="5" fillId="7" borderId="12" xfId="0" applyNumberFormat="1" applyFont="1" applyFill="1" applyBorder="1" applyAlignment="1">
      <x:alignment vertical="center" wrapText="0"/>
    </x:xf>
    <x:xf numFmtId="201" fontId="5" fillId="7" borderId="9" xfId="0" applyNumberFormat="1" applyFont="1" applyFill="1" applyBorder="1" applyAlignment="1">
      <x:alignment vertical="center" wrapText="0"/>
    </x:xf>
    <x:xf numFmtId="0" fontId="4" fillId="5" borderId="15" xfId="0" applyNumberFormat="1" applyFont="1" applyFill="1" applyBorder="1"/>
    <x:xf numFmtId="0" fontId="4" fillId="5" borderId="15" xfId="0" applyNumberFormat="1" applyFont="1" applyFill="1" applyBorder="1" applyAlignment="1">
      <x:alignment wrapText="1"/>
    </x:xf>
    <x:xf numFmtId="0" fontId="4" fillId="5" borderId="15" xfId="0" applyNumberFormat="1" applyFont="1" applyFill="1" applyBorder="1" applyAlignment="1">
      <x:alignment vertical="center" wrapText="1"/>
    </x:xf>
    <x:xf numFmtId="0" fontId="5" fillId="6" borderId="4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0" fontId="5" fillId="6" borderId="8" xfId="0" applyNumberFormat="1" applyFont="1" applyFill="1" applyBorder="1" applyAlignment="1">
      <x:alignment vertical="center" wrapText="1"/>
    </x:xf>
    <x:xf numFmtId="0" fontId="5" fillId="6" borderId="10" xfId="0" applyNumberFormat="1" applyFont="1" applyFill="1" applyBorder="1" applyAlignment="1">
      <x:alignment vertical="center" wrapText="1"/>
    </x:xf>
    <x:xf numFmtId="0" fontId="5" fillId="6" borderId="11" xfId="0" applyNumberFormat="1" applyFont="1" applyFill="1" applyBorder="1" applyAlignment="1">
      <x:alignment vertical="center" wrapText="1"/>
    </x:xf>
    <x:xf numFmtId="0" fontId="5" fillId="6" borderId="12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4" xfId="0" applyNumberFormat="1" applyFont="1" applyFill="1" applyBorder="1"/>
    <x:xf numFmtId="0" fontId="8" fillId="0" borderId="5" xfId="0" applyNumberFormat="1" applyFont="1" applyFill="1" applyBorder="1"/>
    <x:xf numFmtId="0" fontId="8" fillId="0" borderId="6" xfId="0" applyNumberFormat="1" applyFont="1" applyFill="1" applyBorder="1"/>
    <x:xf numFmtId="0" fontId="8" fillId="0" borderId="7" xfId="0" applyNumberFormat="1" applyFont="1" applyFill="1" applyBorder="1"/>
    <x:xf numFmtId="0" fontId="8" fillId="0" borderId="8" xfId="0" applyNumberFormat="1" applyFont="1" applyFill="1" applyBorder="1"/>
    <x:xf numFmtId="0" fontId="8" fillId="0" borderId="9" xfId="0" applyNumberFormat="1" applyFont="1" applyFill="1" applyBorder="1"/>
    <x:xf numFmtId="0" fontId="8" fillId="0" borderId="10" xfId="0" applyNumberFormat="1" applyFont="1" applyFill="1" applyBorder="1"/>
    <x:xf numFmtId="0" fontId="8" fillId="0" borderId="11" xfId="0" applyNumberFormat="1" applyFont="1" applyFill="1" applyBorder="1"/>
    <x:xf numFmtId="0" fontId="8" fillId="0" borderId="12" xfId="0" applyNumberFormat="1" applyFont="1" applyFill="1" applyBorder="1"/>
    <x:xf numFmtId="0" fontId="8" fillId="0" borderId="4" xfId="0" applyNumberFormat="1" applyFont="1" applyFill="1" applyBorder="1" applyAlignment="1">
      <x:alignment wrapText="0"/>
    </x:xf>
    <x:xf numFmtId="0" fontId="8" fillId="0" borderId="5" xfId="0" applyNumberFormat="1" applyFont="1" applyFill="1" applyBorder="1" applyAlignment="1">
      <x:alignment wrapText="0"/>
    </x:xf>
    <x:xf numFmtId="0" fontId="8" fillId="0" borderId="6" xfId="0" applyNumberFormat="1" applyFont="1" applyFill="1" applyBorder="1" applyAlignment="1">
      <x:alignment wrapText="0"/>
    </x:xf>
    <x:xf numFmtId="0" fontId="8" fillId="0" borderId="7" xfId="0" applyNumberFormat="1" applyFont="1" applyFill="1" applyBorder="1" applyAlignment="1">
      <x:alignment wrapText="0"/>
    </x:xf>
    <x:xf numFmtId="0" fontId="8" fillId="0" borderId="8" xfId="0" applyNumberFormat="1" applyFont="1" applyFill="1" applyBorder="1" applyAlignment="1">
      <x:alignment wrapText="0"/>
    </x:xf>
    <x:xf numFmtId="0" fontId="8" fillId="0" borderId="9" xfId="0" applyNumberFormat="1" applyFont="1" applyFill="1" applyBorder="1" applyAlignment="1">
      <x:alignment wrapText="0"/>
    </x:xf>
    <x:xf numFmtId="0" fontId="8" fillId="0" borderId="10" xfId="0" applyNumberFormat="1" applyFont="1" applyFill="1" applyBorder="1" applyAlignment="1">
      <x:alignment wrapText="0"/>
    </x:xf>
    <x:xf numFmtId="0" fontId="8" fillId="0" borderId="11" xfId="0" applyNumberFormat="1" applyFont="1" applyFill="1" applyBorder="1" applyAlignment="1">
      <x:alignment wrapText="0"/>
    </x:xf>
    <x:xf numFmtId="0" fontId="8" fillId="0" borderId="12" xfId="0" applyNumberFormat="1" applyFont="1" applyFill="1" applyBorder="1" applyAlignment="1">
      <x:alignment wrapText="0"/>
    </x:xf>
    <x:xf numFmtId="0" fontId="8" fillId="0" borderId="4" xfId="0" applyNumberFormat="1" applyFont="1" applyFill="1" applyBorder="1" applyAlignment="1">
      <x:alignment vertical="center" wrapText="0"/>
    </x:xf>
    <x:xf numFmtId="0" fontId="8" fillId="0" borderId="5" xfId="0" applyNumberFormat="1" applyFont="1" applyFill="1" applyBorder="1" applyAlignment="1">
      <x:alignment vertical="center" wrapText="0"/>
    </x:xf>
    <x:xf numFmtId="0" fontId="8" fillId="0" borderId="6" xfId="0" applyNumberFormat="1" applyFont="1" applyFill="1" applyBorder="1" applyAlignment="1">
      <x:alignment vertical="center" wrapText="0"/>
    </x:xf>
    <x:xf numFmtId="0" fontId="8" fillId="0" borderId="7" xfId="0" applyNumberFormat="1" applyFont="1" applyFill="1" applyBorder="1" applyAlignment="1">
      <x:alignment vertical="center" wrapText="0"/>
    </x:xf>
    <x:xf numFmtId="0" fontId="8" fillId="0" borderId="8" xfId="0" applyNumberFormat="1" applyFont="1" applyFill="1" applyBorder="1" applyAlignment="1">
      <x:alignment vertical="center" wrapText="0"/>
    </x:xf>
    <x:xf numFmtId="0" fontId="8" fillId="0" borderId="9" xfId="0" applyNumberFormat="1" applyFont="1" applyFill="1" applyBorder="1" applyAlignment="1">
      <x:alignment vertical="center" wrapText="0"/>
    </x:xf>
    <x:xf numFmtId="0" fontId="8" fillId="0" borderId="10" xfId="0" applyNumberFormat="1" applyFont="1" applyFill="1" applyBorder="1" applyAlignment="1">
      <x:alignment vertical="center" wrapText="0"/>
    </x:xf>
    <x:xf numFmtId="0" fontId="8" fillId="0" borderId="11" xfId="0" applyNumberFormat="1" applyFont="1" applyFill="1" applyBorder="1" applyAlignment="1">
      <x:alignment vertical="center" wrapText="0"/>
    </x:xf>
    <x:xf numFmtId="0" fontId="8" fillId="0" borderId="12" xfId="0" applyNumberFormat="1" applyFont="1" applyFill="1" applyBorder="1" applyAlignment="1">
      <x:alignment vertical="center" wrapText="0"/>
    </x:xf>
    <x:xf numFmtId="0" fontId="8" fillId="6" borderId="4" xfId="0" applyNumberFormat="1" applyFont="1" applyFill="1" applyBorder="1" applyAlignment="1">
      <x:alignment vertical="center" wrapText="0"/>
    </x:xf>
    <x:xf numFmtId="0" fontId="8" fillId="6" borderId="5" xfId="0" applyNumberFormat="1" applyFont="1" applyFill="1" applyBorder="1" applyAlignment="1">
      <x:alignment vertical="center" wrapText="0"/>
    </x:xf>
    <x:xf numFmtId="0" fontId="8" fillId="6" borderId="7" xfId="0" applyNumberFormat="1" applyFont="1" applyFill="1" applyBorder="1" applyAlignment="1">
      <x:alignment vertical="center" wrapText="0"/>
    </x:xf>
    <x:xf numFmtId="0" fontId="8" fillId="6" borderId="8" xfId="0" applyNumberFormat="1" applyFont="1" applyFill="1" applyBorder="1" applyAlignment="1">
      <x:alignment vertical="center" wrapText="0"/>
    </x:xf>
    <x:xf numFmtId="0" fontId="8" fillId="6" borderId="10" xfId="0" applyNumberFormat="1" applyFont="1" applyFill="1" applyBorder="1" applyAlignment="1">
      <x:alignment vertical="center" wrapText="0"/>
    </x:xf>
    <x:xf numFmtId="0" fontId="8" fillId="6" borderId="11" xfId="0" applyNumberFormat="1" applyFont="1" applyFill="1" applyBorder="1" applyAlignment="1">
      <x:alignment vertical="center" wrapText="0"/>
    </x:xf>
    <x:xf numFmtId="0" fontId="5" fillId="6" borderId="5" xfId="0" applyNumberFormat="1" applyFont="1" applyFill="1" applyBorder="1" applyAlignment="1">
      <x:alignment vertical="center" wrapText="0"/>
    </x:xf>
    <x:xf numFmtId="0" fontId="5" fillId="6" borderId="7" xfId="0" applyNumberFormat="1" applyFont="1" applyFill="1" applyBorder="1" applyAlignment="1">
      <x:alignment vertical="center" wrapText="0"/>
    </x:xf>
    <x:xf numFmtId="0" fontId="5" fillId="6" borderId="8" xfId="0" applyNumberFormat="1" applyFont="1" applyFill="1" applyBorder="1" applyAlignment="1">
      <x:alignment vertical="center" wrapText="0"/>
    </x:xf>
    <x:xf numFmtId="0" fontId="5" fillId="6" borderId="10" xfId="0" applyNumberFormat="1" applyFont="1" applyFill="1" applyBorder="1" applyAlignment="1">
      <x:alignment vertical="center" wrapText="0"/>
    </x:xf>
    <x:xf numFmtId="0" fontId="5" fillId="6" borderId="11" xfId="0" applyNumberFormat="1" applyFont="1" applyFill="1" applyBorder="1" applyAlignment="1">
      <x:alignment vertical="center" wrapText="0"/>
    </x:xf>
    <x:xf numFmtId="0" fontId="8" fillId="6" borderId="6" xfId="0" applyNumberFormat="1" applyFont="1" applyFill="1" applyBorder="1" applyAlignment="1">
      <x:alignment vertical="center" wrapText="0"/>
    </x:xf>
    <x:xf numFmtId="0" fontId="8" fillId="6" borderId="9" xfId="0" applyNumberFormat="1" applyFont="1" applyFill="1" applyBorder="1" applyAlignment="1">
      <x:alignment vertical="center" wrapText="0"/>
    </x:xf>
    <x:xf numFmtId="0" fontId="8" fillId="6" borderId="12" xfId="0" applyNumberFormat="1" applyFont="1" applyFill="1" applyBorder="1" applyAlignment="1">
      <x:alignment vertical="center" wrapText="0"/>
    </x:xf>
    <x:xf numFmtId="0" fontId="5" fillId="6" borderId="6" xfId="0" applyNumberFormat="1" applyFont="1" applyFill="1" applyBorder="1" applyAlignment="1">
      <x:alignment vertical="center" wrapText="0"/>
    </x:xf>
    <x:xf numFmtId="0" fontId="5" fillId="6" borderId="9" xfId="0" applyNumberFormat="1" applyFont="1" applyFill="1" applyBorder="1" applyAlignment="1">
      <x:alignment vertical="center" wrapText="0"/>
    </x:xf>
    <x:xf numFmtId="0" fontId="5" fillId="6" borderId="12" xfId="0" applyNumberFormat="1" applyFont="1" applyFill="1" applyBorder="1" applyAlignment="1">
      <x:alignment vertical="center" wrapText="0"/>
    </x:xf>
    <x:xf numFmtId="0" fontId="8" fillId="7" borderId="5" xfId="0" applyNumberFormat="1" applyFont="1" applyFill="1" applyBorder="1" applyAlignment="1">
      <x:alignment vertical="center" wrapText="0"/>
    </x:xf>
    <x:xf numFmtId="0" fontId="8" fillId="7" borderId="8" xfId="0" applyNumberFormat="1" applyFont="1" applyFill="1" applyBorder="1" applyAlignment="1">
      <x:alignment vertical="center" wrapText="0"/>
    </x:xf>
    <x:xf numFmtId="0" fontId="8" fillId="7" borderId="11" xfId="0" applyNumberFormat="1" applyFont="1" applyFill="1" applyBorder="1" applyAlignment="1">
      <x:alignment vertical="center" wrapText="0"/>
    </x:xf>
    <x:xf numFmtId="0" fontId="5" fillId="7" borderId="8" xfId="0" applyNumberFormat="1" applyFont="1" applyFill="1" applyBorder="1" applyAlignment="1">
      <x:alignment vertical="center" wrapText="0"/>
    </x:xf>
    <x:xf numFmtId="0" fontId="5" fillId="7" borderId="11" xfId="0" applyNumberFormat="1" applyFont="1" applyFill="1" applyBorder="1" applyAlignment="1">
      <x:alignment vertical="center" wrapText="0"/>
    </x:xf>
    <x:xf numFmtId="200" fontId="5" fillId="6" borderId="5" xfId="0" applyNumberFormat="1" applyFont="1" applyFill="1" applyBorder="1" applyAlignment="1">
      <x:alignment vertical="center" wrapText="0"/>
    </x:xf>
    <x:xf numFmtId="200" fontId="5" fillId="6" borderId="8" xfId="0" applyNumberFormat="1" applyFont="1" applyFill="1" applyBorder="1" applyAlignment="1">
      <x:alignment vertical="center" wrapText="0"/>
    </x:xf>
    <x:xf numFmtId="200" fontId="5" fillId="6" borderId="11" xfId="0" applyNumberFormat="1" applyFont="1" applyFill="1" applyBorder="1" applyAlignment="1">
      <x:alignment vertical="center" wrapText="0"/>
    </x:xf>
    <x:xf numFmtId="201" fontId="5" fillId="6" borderId="5" xfId="0" applyNumberFormat="1" applyFont="1" applyFill="1" applyBorder="1" applyAlignment="1">
      <x:alignment vertical="center" wrapText="0"/>
    </x:xf>
    <x:xf numFmtId="201" fontId="5" fillId="7" borderId="5" xfId="0" applyNumberFormat="1" applyFont="1" applyFill="1" applyBorder="1" applyAlignment="1">
      <x:alignment vertical="center" wrapText="0"/>
    </x:xf>
    <x:xf numFmtId="201" fontId="5" fillId="6" borderId="8" xfId="0" applyNumberFormat="1" applyFont="1" applyFill="1" applyBorder="1" applyAlignment="1">
      <x:alignment vertical="center" wrapText="0"/>
    </x:xf>
    <x:xf numFmtId="201" fontId="5" fillId="7" borderId="8" xfId="0" applyNumberFormat="1" applyFont="1" applyFill="1" applyBorder="1" applyAlignment="1">
      <x:alignment vertical="center" wrapText="0"/>
    </x:xf>
    <x:xf numFmtId="201" fontId="5" fillId="6" borderId="11" xfId="0" applyNumberFormat="1" applyFont="1" applyFill="1" applyBorder="1" applyAlignment="1">
      <x:alignment vertical="center" wrapText="0"/>
    </x:xf>
    <x:xf numFmtId="201" fontId="5" fillId="7" borderId="11" xfId="0" applyNumberFormat="1" applyFont="1" applyFill="1" applyBorder="1" applyAlignment="1">
      <x:alignment vertical="center" wrapText="0"/>
    </x:xf>
    <x:xf numFmtId="0" fontId="5" fillId="7" borderId="5" xfId="0" applyNumberFormat="1" applyFont="1" applyFill="1" applyBorder="1" applyAlignment="1">
      <x:alignment vertical="center" wrapText="1"/>
    </x:xf>
    <x:xf numFmtId="0" fontId="5" fillId="7" borderId="8" xfId="0" applyNumberFormat="1" applyFont="1" applyFill="1" applyBorder="1" applyAlignment="1">
      <x:alignment vertical="center" wrapText="1"/>
    </x:xf>
    <x:xf numFmtId="0" fontId="5" fillId="7" borderId="11" xfId="0" applyNumberFormat="1" applyFont="1" applyFill="1" applyBorder="1" applyAlignment="1">
      <x:alignment vertical="center" wrapText="1"/>
    </x:xf>
    <x:xf numFmtId="200" fontId="5" fillId="0" borderId="5" xfId="0" applyNumberFormat="1" applyFont="1" applyFill="1" applyBorder="1" applyAlignment="1">
      <x:alignment vertical="center" wrapText="1"/>
    </x:xf>
    <x:xf numFmtId="200" fontId="5" fillId="0" borderId="8" xfId="0" applyNumberFormat="1" applyFont="1" applyFill="1" applyBorder="1" applyAlignment="1">
      <x:alignment vertical="center" wrapText="1"/>
    </x:xf>
    <x:xf numFmtId="200" fontId="5" fillId="0" borderId="11" xfId="0" applyNumberFormat="1" applyFont="1" applyFill="1" applyBorder="1" applyAlignment="1">
      <x:alignment vertical="center" wrapText="1"/>
    </x:xf>
    <x:xf numFmtId="201" fontId="5" fillId="6" borderId="5" xfId="0" applyNumberFormat="1" applyFont="1" applyFill="1" applyBorder="1" applyAlignment="1">
      <x:alignment vertical="center" wrapText="1"/>
    </x:xf>
    <x:xf numFmtId="201" fontId="5" fillId="7" borderId="5" xfId="0" applyNumberFormat="1" applyFont="1" applyFill="1" applyBorder="1" applyAlignment="1">
      <x:alignment vertical="center" wrapText="1"/>
    </x:xf>
    <x:xf numFmtId="201" fontId="5" fillId="6" borderId="8" xfId="0" applyNumberFormat="1" applyFont="1" applyFill="1" applyBorder="1" applyAlignment="1">
      <x:alignment vertical="center" wrapText="1"/>
    </x:xf>
    <x:xf numFmtId="201" fontId="5" fillId="7" borderId="8" xfId="0" applyNumberFormat="1" applyFont="1" applyFill="1" applyBorder="1" applyAlignment="1">
      <x:alignment vertical="center" wrapText="1"/>
    </x:xf>
    <x:xf numFmtId="201" fontId="5" fillId="6" borderId="11" xfId="0" applyNumberFormat="1" applyFont="1" applyFill="1" applyBorder="1" applyAlignment="1">
      <x:alignment vertical="center" wrapText="1"/>
    </x:xf>
    <x:xf numFmtId="201" fontId="5" fillId="7" borderId="1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6" borderId="6" xfId="0" applyNumberFormat="1" applyFont="1" applyFill="1" applyBorder="1" applyAlignment="1">
      <x:alignment vertical="center" wrapText="0"/>
    </x:xf>
    <x:xf numFmtId="201" fontId="5" fillId="7" borderId="12" xfId="0" applyNumberFormat="1" applyFont="1" applyFill="1" applyBorder="1" applyAlignment="1">
      <x:alignment vertical="center" wrapText="0"/>
    </x:xf>
    <x:xf numFmtId="201" fontId="5" fillId="0" borderId="4" xfId="0" applyNumberFormat="1" applyFont="1" applyFill="1" applyBorder="1" applyAlignment="1">
      <x:alignment vertical="center" wrapText="0"/>
    </x:xf>
    <x:xf numFmtId="201" fontId="5" fillId="0" borderId="7" xfId="0" applyNumberFormat="1" applyFont="1" applyFill="1" applyBorder="1" applyAlignment="1">
      <x:alignment vertical="center" wrapText="0"/>
    </x:xf>
    <x:xf numFmtId="201" fontId="5" fillId="0" borderId="10" xfId="0" applyNumberFormat="1" applyFont="1" applyFill="1" applyBorder="1" applyAlignment="1">
      <x:alignment vertical="center" wrapText="0"/>
    </x:xf>
    <x:xf numFmtId="201" fontId="5" fillId="7" borderId="6" xfId="0" applyNumberFormat="1" applyFont="1" applyFill="1" applyBorder="1" applyAlignment="1">
      <x:alignment vertical="center" wrapText="0"/>
    </x:xf>
    <x:xf numFmtId="202" fontId="5" fillId="7" borderId="5" xfId="0" applyNumberFormat="1" applyFont="1" applyFill="1" applyBorder="1" applyAlignment="1">
      <x:alignment vertical="center" wrapText="1"/>
    </x:xf>
    <x:xf numFmtId="202" fontId="5" fillId="7" borderId="8" xfId="0" applyNumberFormat="1" applyFont="1" applyFill="1" applyBorder="1" applyAlignment="1">
      <x:alignment vertical="center" wrapText="1"/>
    </x:xf>
    <x:xf numFmtId="202" fontId="5" fillId="7" borderId="11" xfId="0" applyNumberFormat="1" applyFont="1" applyFill="1" applyBorder="1" applyAlignment="1">
      <x:alignment vertical="center" wrapText="1"/>
    </x:xf>
    <x:xf numFmtId="200" fontId="5" fillId="7" borderId="5" xfId="0" applyNumberFormat="1" applyFont="1" applyFill="1" applyBorder="1" applyAlignment="1">
      <x:alignment vertical="center" wrapText="1"/>
    </x:xf>
    <x:xf numFmtId="200" fontId="5" fillId="7" borderId="8" xfId="0" applyNumberFormat="1" applyFont="1" applyFill="1" applyBorder="1" applyAlignment="1">
      <x:alignment vertical="center" wrapText="1"/>
    </x:xf>
    <x:xf numFmtId="200" fontId="5" fillId="7" borderId="11" xfId="0" applyNumberFormat="1" applyFont="1" applyFill="1" applyBorder="1" applyAlignment="1">
      <x:alignment vertical="center" wrapText="1"/>
    </x:xf>
    <x:xf numFmtId="200" fontId="5" fillId="6" borderId="5" xfId="0" applyNumberFormat="1" applyFont="1" applyFill="1" applyBorder="1" applyAlignment="1">
      <x:alignment vertical="center" wrapText="1"/>
    </x:xf>
    <x:xf numFmtId="200" fontId="5" fillId="6" borderId="8" xfId="0" applyNumberFormat="1" applyFont="1" applyFill="1" applyBorder="1" applyAlignment="1">
      <x:alignment vertical="center" wrapText="1"/>
    </x:xf>
    <x:xf numFmtId="200" fontId="5" fillId="6" borderId="1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vertical="center"/>
    </x:xf>
    <x:xf numFmtId="201" fontId="10" fillId="7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9" fillId="10" borderId="0" xfId="0" applyNumberFormat="1" applyFont="1" applyFill="1" applyBorder="1" applyAlignment="1">
      <x:alignment vertical="center"/>
    </x:xf>
    <x:xf numFmtId="203" fontId="10" fillId="7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/>
    <x:xf numFmtId="0" fontId="8" fillId="0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wrapText="1"/>
    </x:xf>
    <x:xf numFmtId="0" fontId="8" fillId="0" borderId="6" xfId="0" applyNumberFormat="1" applyFont="1" applyFill="1" applyBorder="1" applyAlignment="1">
      <x:alignment wrapText="1"/>
    </x:xf>
    <x:xf numFmtId="0" fontId="8" fillId="0" borderId="7" xfId="0" applyNumberFormat="1" applyFont="1" applyFill="1" applyBorder="1" applyAlignment="1">
      <x:alignment wrapText="1"/>
    </x:xf>
    <x:xf numFmtId="0" fontId="8" fillId="0" borderId="8" xfId="0" applyNumberFormat="1" applyFont="1" applyFill="1" applyBorder="1" applyAlignment="1">
      <x:alignment wrapText="1"/>
    </x:xf>
    <x:xf numFmtId="0" fontId="8" fillId="0" borderId="9" xfId="0" applyNumberFormat="1" applyFont="1" applyFill="1" applyBorder="1" applyAlignment="1">
      <x:alignment wrapText="1"/>
    </x:xf>
    <x:xf numFmtId="0" fontId="8" fillId="0" borderId="10" xfId="0" applyNumberFormat="1" applyFont="1" applyFill="1" applyBorder="1" applyAlignment="1">
      <x:alignment wrapText="1"/>
    </x:xf>
    <x:xf numFmtId="0" fontId="8" fillId="0" borderId="11" xfId="0" applyNumberFormat="1" applyFont="1" applyFill="1" applyBorder="1" applyAlignment="1">
      <x:alignment wrapText="1"/>
    </x:xf>
    <x:xf numFmtId="0" fontId="8" fillId="0" borderId="12" xfId="0" applyNumberFormat="1" applyFont="1" applyFill="1" applyBorder="1" applyAlignment="1">
      <x:alignment wrapText="1"/>
    </x:xf>
    <x:xf numFmtId="0" fontId="8" fillId="0" borderId="4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0" fontId="8" fillId="0" borderId="6" xfId="0" applyNumberFormat="1" applyFont="1" applyFill="1" applyBorder="1" applyAlignment="1">
      <x:alignment vertical="center" wrapText="1"/>
    </x:xf>
    <x:xf numFmtId="0" fontId="8" fillId="0" borderId="7" xfId="0" applyNumberFormat="1" applyFont="1" applyFill="1" applyBorder="1" applyAlignment="1">
      <x:alignment vertical="center" wrapText="1"/>
    </x:xf>
    <x:xf numFmtId="0" fontId="8" fillId="0" borderId="8" xfId="0" applyNumberFormat="1" applyFont="1" applyFill="1" applyBorder="1" applyAlignment="1">
      <x:alignment vertical="center" wrapText="1"/>
    </x:xf>
    <x:xf numFmtId="0" fontId="8" fillId="0" borderId="9" xfId="0" applyNumberFormat="1" applyFont="1" applyFill="1" applyBorder="1" applyAlignment="1">
      <x:alignment vertical="center" wrapText="1"/>
    </x:xf>
    <x:xf numFmtId="0" fontId="8" fillId="0" borderId="10" xfId="0" applyNumberFormat="1" applyFont="1" applyFill="1" applyBorder="1" applyAlignment="1">
      <x:alignment vertical="center" wrapText="1"/>
    </x:xf>
    <x:xf numFmtId="0" fontId="8" fillId="0" borderId="11" xfId="0" applyNumberFormat="1" applyFont="1" applyFill="1" applyBorder="1" applyAlignment="1">
      <x:alignment vertical="center" wrapText="1"/>
    </x:xf>
    <x:xf numFmtId="0" fontId="8" fillId="0" borderId="12" xfId="0" applyNumberFormat="1" applyFont="1" applyFill="1" applyBorder="1" applyAlignment="1">
      <x:alignment vertical="center" wrapText="1"/>
    </x:xf>
    <x:xf numFmtId="0" fontId="8" fillId="7" borderId="5" xfId="0" applyNumberFormat="1" applyFont="1" applyFill="1" applyBorder="1" applyAlignment="1">
      <x:alignment vertical="center" wrapText="1"/>
    </x:xf>
    <x:xf numFmtId="0" fontId="8" fillId="7" borderId="8" xfId="0" applyNumberFormat="1" applyFont="1" applyFill="1" applyBorder="1" applyAlignment="1">
      <x:alignment vertical="center" wrapText="1"/>
    </x:xf>
    <x:xf numFmtId="0" fontId="8" fillId="7" borderId="11" xfId="0" applyNumberFormat="1" applyFont="1" applyFill="1" applyBorder="1" applyAlignment="1">
      <x:alignment vertical="center" wrapText="1"/>
    </x:xf>
    <x:xf numFmtId="200" fontId="8" fillId="0" borderId="5" xfId="0" applyNumberFormat="1" applyFont="1" applyFill="1" applyBorder="1" applyAlignment="1">
      <x:alignment vertical="center" wrapText="1"/>
    </x:xf>
    <x:xf numFmtId="200" fontId="8" fillId="0" borderId="8" xfId="0" applyNumberFormat="1" applyFont="1" applyFill="1" applyBorder="1" applyAlignment="1">
      <x:alignment vertical="center" wrapText="1"/>
    </x:xf>
    <x:xf numFmtId="200" fontId="8" fillId="0" borderId="11" xfId="0" applyNumberFormat="1" applyFont="1" applyFill="1" applyBorder="1" applyAlignment="1">
      <x:alignment vertical="center" wrapText="1"/>
    </x:xf>
    <x:xf numFmtId="201" fontId="8" fillId="0" borderId="5" xfId="0" applyNumberFormat="1" applyFont="1" applyFill="1" applyBorder="1" applyAlignment="1">
      <x:alignment vertical="center" wrapText="1"/>
    </x:xf>
    <x:xf numFmtId="201" fontId="8" fillId="0" borderId="8" xfId="0" applyNumberFormat="1" applyFont="1" applyFill="1" applyBorder="1" applyAlignment="1">
      <x:alignment vertical="center" wrapText="1"/>
    </x:xf>
    <x:xf numFmtId="201" fontId="8" fillId="0" borderId="11" xfId="0" applyNumberFormat="1" applyFont="1" applyFill="1" applyBorder="1" applyAlignment="1">
      <x:alignment vertical="center" wrapText="1"/>
    </x:xf>
    <x:xf numFmtId="201" fontId="5" fillId="7" borderId="0" xfId="0" applyNumberFormat="1" applyFont="1" applyFill="1" applyBorder="1"/>
    <x:xf numFmtId="201" fontId="5" fillId="0" borderId="6" xfId="0" applyNumberFormat="1" applyFont="1" applyFill="1" applyBorder="1" applyAlignment="1">
      <x:alignment vertical="center" wrapText="0"/>
    </x:xf>
    <x:xf numFmtId="201" fontId="5" fillId="0" borderId="9" xfId="0" applyNumberFormat="1" applyFont="1" applyFill="1" applyBorder="1" applyAlignment="1">
      <x:alignment vertical="center" wrapText="0"/>
    </x:xf>
    <x:xf numFmtId="201" fontId="5" fillId="0" borderId="5" xfId="0" applyNumberFormat="1" applyFont="1" applyFill="1" applyBorder="1" applyAlignment="1">
      <x:alignment vertical="center" wrapText="0"/>
    </x:xf>
    <x:xf numFmtId="201" fontId="5" fillId="0" borderId="8" xfId="0" applyNumberFormat="1" applyFont="1" applyFill="1" applyBorder="1" applyAlignment="1">
      <x:alignment vertical="center" wrapText="0"/>
    </x:xf>
    <x:xf numFmtId="201" fontId="5" fillId="0" borderId="11" xfId="0" applyNumberFormat="1" applyFont="1" applyFill="1" applyBorder="1" applyAlignment="1">
      <x:alignment vertical="center" wrapText="0"/>
    </x:xf>
    <x:xf numFmtId="200" fontId="5" fillId="0" borderId="5" xfId="0" applyNumberFormat="1" applyFont="1" applyFill="1" applyBorder="1" applyAlignment="1">
      <x:alignment vertical="center" wrapText="0"/>
    </x:xf>
    <x:xf numFmtId="200" fontId="5" fillId="0" borderId="8" xfId="0" applyNumberFormat="1" applyFont="1" applyFill="1" applyBorder="1" applyAlignment="1">
      <x:alignment vertical="center" wrapText="0"/>
    </x:xf>
    <x:xf numFmtId="200" fontId="5" fillId="0" borderId="11" xfId="0" applyNumberFormat="1" applyFont="1" applyFill="1" applyBorder="1" applyAlignment="1">
      <x:alignment vertical="center" wrapText="0"/>
    </x:xf>
    <x:xf numFmtId="201" fontId="5" fillId="0" borderId="12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21">
    <x:dxf>
      <x:font>
        <x:b/>
        <x:color rgb="FF0A4F4B"/>
      </x:font>
      <x:fill>
        <x:patternFill patternType="solid">
          <x:bgColor rgb="FFDDEFE4"/>
        </x:patternFill>
      </x:fill>
    </x:dxf>
    <x:dxf>
      <x:font>
        <x:b/>
        <x:color rgb="FF8B1E1E"/>
      </x:font>
      <x:fill>
        <x:patternFill patternType="solid">
          <x:bgColor rgb="FFF7D9D5"/>
        </x:patternFill>
      </x:fill>
    </x:dxf>
    <x:dxf>
      <x:font>
        <x:b/>
        <x:color rgb="FF0A4F4B"/>
      </x:font>
      <x:fill>
        <x:patternFill patternType="solid">
          <x:bgColor rgb="FFDDEFE4"/>
        </x:patternFill>
      </x:fill>
    </x:dxf>
    <x:dxf>
      <x:font>
        <x:b/>
        <x:color rgb="FF8B1E1E"/>
      </x:font>
      <x:fill>
        <x:patternFill patternType="solid">
          <x:bgColor rgb="FFF7D9D5"/>
        </x:patternFill>
      </x:fill>
    </x:dxf>
    <x:dxf>
      <x:font>
        <x:b/>
        <x:color rgb="FF203042"/>
      </x:font>
      <x:fill>
        <x:patternFill patternType="solid">
          <x:bgColor rgb="FFFFF2CC"/>
        </x:patternFill>
      </x:fill>
    </x:dxf>
    <x:dxf>
      <x:font>
        <x:b/>
        <x:color rgb="FF0A4F4B"/>
      </x:font>
      <x:fill>
        <x:patternFill patternType="solid">
          <x:bgColor rgb="FFDDEFE4"/>
        </x:patternFill>
      </x:fill>
    </x:dxf>
    <x:dxf>
      <x:font>
        <x:b/>
        <x:color rgb="FF8B1E1E"/>
      </x:font>
      <x:fill>
        <x:patternFill patternType="solid">
          <x:bgColor rgb="FFF7D9D5"/>
        </x:patternFill>
      </x:fill>
    </x:dxf>
    <x:dxf>
      <x:font>
        <x:b/>
        <x:color rgb="FF0A4F4B"/>
      </x:font>
      <x:fill>
        <x:patternFill patternType="solid">
          <x:bgColor rgb="FFDDEFE4"/>
        </x:patternFill>
      </x:fill>
    </x:dxf>
    <x:dxf>
      <x:font>
        <x:b/>
        <x:color rgb="FF8B1E1E"/>
      </x:font>
      <x:fill>
        <x:patternFill patternType="solid">
          <x:bgColor rgb="FFF7D9D5"/>
        </x:patternFill>
      </x:fill>
    </x:dxf>
    <x:dxf>
      <x:font>
        <x:b/>
        <x:color rgb="FF0A4F4B"/>
      </x:font>
      <x:fill>
        <x:patternFill patternType="solid">
          <x:bgColor rgb="FFDDEFE4"/>
        </x:patternFill>
      </x:fill>
    </x:dxf>
    <x:dxf>
      <x:font>
        <x:b/>
        <x:color rgb="FF8B1E1E"/>
      </x:font>
      <x:fill>
        <x:patternFill patternType="solid">
          <x:bgColor rgb="FFF7D9D5"/>
        </x:patternFill>
      </x:fill>
    </x:dxf>
    <x:dxf>
      <x:font>
        <x:b/>
        <x:color rgb="FF203042"/>
      </x:font>
      <x:fill>
        <x:patternFill patternType="solid">
          <x:bgColor rgb="FFFFF2CC"/>
        </x:patternFill>
      </x:fill>
    </x:dxf>
    <x:dxf>
      <x:font>
        <x:b/>
        <x:color rgb="FF8B1E1E"/>
      </x:font>
      <x:fill>
        <x:patternFill patternType="solid">
          <x:bgColor rgb="FFF7D9D5"/>
        </x:patternFill>
      </x:fill>
    </x:dxf>
    <x:dxf>
      <x:font>
        <x:color rgb="FF0A4F4B"/>
      </x:font>
      <x:fill>
        <x:patternFill patternType="solid">
          <x:bgColor rgb="FFDDEFE4"/>
        </x:patternFill>
      </x:fill>
    </x:dxf>
    <x:dxf>
      <x:font>
        <x:b/>
        <x:color rgb="FF8B1E1E"/>
      </x:font>
      <x:fill>
        <x:patternFill patternType="solid">
          <x:bgColor rgb="FFF7D9D5"/>
        </x:patternFill>
      </x:fill>
    </x:dxf>
    <x:dxf>
      <x:font>
        <x:b/>
        <x:color rgb="FF0A4F4B"/>
      </x:font>
      <x:fill>
        <x:patternFill patternType="solid">
          <x:bgColor rgb="FFDDEFE4"/>
        </x:patternFill>
      </x:fill>
    </x:dxf>
    <x:dxf>
      <x:font>
        <x:b/>
        <x:color rgb="FF8B1E1E"/>
      </x:font>
      <x:fill>
        <x:patternFill patternType="solid">
          <x:bgColor rgb="FFF7D9D5"/>
        </x:patternFill>
      </x:fill>
    </x:dxf>
    <x:dxf>
      <x:font>
        <x:b/>
        <x:color rgb="FF0A4F4B"/>
      </x:font>
      <x:fill>
        <x:patternFill patternType="solid">
          <x:bgColor rgb="FFDDEFE4"/>
        </x:patternFill>
      </x:fill>
    </x:dxf>
    <x:dxf>
      <x:font>
        <x:b/>
        <x:color rgb="FF8B1E1E"/>
      </x:font>
      <x:fill>
        <x:patternFill patternType="solid">
          <x:bgColor rgb="FFF7D9D5"/>
        </x:patternFill>
      </x:fill>
    </x:dxf>
    <x:dxf>
      <x:font>
        <x:b/>
        <x:color rgb="FF0A4F4B"/>
      </x:font>
      <x:fill>
        <x:patternFill patternType="solid">
          <x:bgColor rgb="FFDDEFE4"/>
        </x:patternFill>
      </x:fill>
    </x:dxf>
    <x:dxf>
      <x:font>
        <x:b/>
        <x:color rgb="FF8B1E1E"/>
      </x:font>
      <x:fill>
        <x:patternFill patternType="solid">
          <x:bgColor rgb="FFF7D9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5db0ebcb24135" /><Relationship Type="http://schemas.openxmlformats.org/officeDocument/2006/relationships/theme" Target="/xl/theme/theme1.xml" Id="R8b06166469a34034" /><Relationship Type="http://schemas.openxmlformats.org/officeDocument/2006/relationships/sharedStrings" Target="/xl/sharedStrings.xml" Id="Ra8d3ff40a82a49d7" /><Relationship Type="http://schemas.openxmlformats.org/officeDocument/2006/relationships/worksheet" Target="/xl/worksheets/sheet1.xml" Id="Rc71ffad7ab5e4df0" /><Relationship Type="http://schemas.openxmlformats.org/officeDocument/2006/relationships/worksheet" Target="/xl/worksheets/sheet2.xml" Id="R38fac55c74054c24" /><Relationship Type="http://schemas.openxmlformats.org/officeDocument/2006/relationships/worksheet" Target="/xl/worksheets/sheet3.xml" Id="Rd4207df29a0444e5" /><Relationship Type="http://schemas.openxmlformats.org/officeDocument/2006/relationships/worksheet" Target="/xl/worksheets/sheet4.xml" Id="R4a5b07988ec04170" /><Relationship Type="http://schemas.openxmlformats.org/officeDocument/2006/relationships/worksheet" Target="/xl/worksheets/sheet5.xml" Id="Rc3796db35c9145dc" /><Relationship Type="http://schemas.openxmlformats.org/officeDocument/2006/relationships/worksheet" Target="/xl/worksheets/sheet6.xml" Id="R1ace57312fce4383" /><Relationship Type="http://schemas.openxmlformats.org/officeDocument/2006/relationships/worksheet" Target="/xl/worksheets/sheet7.xml" Id="Ra33935570616442f" /><Relationship Type="http://schemas.openxmlformats.org/officeDocument/2006/relationships/worksheet" Target="/xl/worksheets/sheet8.xml" Id="R37db2319a9934787" /><Relationship Type="http://schemas.openxmlformats.org/officeDocument/2006/relationships/worksheet" Target="/xl/worksheets/sheet9.xml" Id="R5cef62cacc754c40" /><Relationship Type="http://schemas.openxmlformats.org/officeDocument/2006/relationships/worksheet" Target="/xl/worksheets/sheet10.xml" Id="R7545fbe36fbc4367" /><Relationship Type="http://schemas.openxmlformats.org/officeDocument/2006/relationships/worksheet" Target="/xl/worksheets/sheet11.xml" Id="R2655161d78364d23" /><Relationship Type="http://schemas.openxmlformats.org/officeDocument/2006/relationships/worksheet" Target="/xl/worksheets/sheet12.xml" Id="R5e4782cfc2464676" /><Relationship Type="http://schemas.openxmlformats.org/officeDocument/2006/relationships/worksheet" Target="/xl/worksheets/sheet13.xml" Id="Rde922196f27f4b9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622c2e67097447e" /><Relationship Type="http://schemas.openxmlformats.org/officeDocument/2006/relationships/chart" Target="/xl/drawings/charts/chart2.xml" Id="R3d1a36934ed142e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Budget vs réalisé (€)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Budget</c:v>
          </c:tx>
          <c:cat>
            <c:strRef>
              <c:f>'10_Tableau_de_bord'!$A$13:$A$18</c:f>
              <c:strCache>
                <c:ptCount val="0"/>
              </c:strCache>
            </c:strRef>
          </c:cat>
          <c:val>
            <c:numRef>
              <c:f>'10_Tableau_de_bord'!$B$13:$B$18</c:f>
              <c:numCache>
                <c:formatCode>#,##0.00 [$€-fr-FR];[Red](#,##0.00 [$€-fr-FR]);-</c:formatCode>
                <c:ptCount val="0"/>
              </c:numCache>
            </c:numRef>
          </c:val>
        </c:ser>
        <c:ser>
          <c:idx val="1"/>
          <c:order val="1"/>
          <c:tx>
            <c:v>Réalisé</c:v>
          </c:tx>
          <c:cat>
            <c:strRef>
              <c:f>'10_Tableau_de_bord'!$A$13:$A$18</c:f>
              <c:strCache>
                <c:ptCount val="0"/>
              </c:strCache>
            </c:strRef>
          </c:cat>
          <c:val>
            <c:numRef>
              <c:f>'10_Tableau_de_bord'!$C$13:$C$18</c:f>
              <c:numCache>
                <c:formatCode>#,##0.00 [$€-fr-FR];[Red](#,##0.00 [$€-fr-FR]);-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€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Solde de clôture prévu sur 13 semaines (€)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Solde clôture</c:v>
          </c:tx>
          <c:marker>
            <c:symbol val="none"/>
          </c:marker>
          <c:cat>
            <c:strRef>
              <c:f>'10_Tableau_de_bord'!$A$23:$A$35</c:f>
              <c:strCache>
                <c:ptCount val="0"/>
              </c:strCache>
            </c:strRef>
          </c:cat>
          <c:val>
            <c:numRef>
              <c:f>'10_Tableau_de_bord'!$B$23:$B$35</c:f>
              <c:numCache>
                <c:formatCode>#,##0.00 [$€-fr-FR];[Red](#,##0.00 [$€-fr-FR]);-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€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3</xdr:row>
      <xdr:rowOff>0</xdr:rowOff>
    </xdr:from>
    <xdr:to>
      <xdr:col>18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622c2e67097447e"/>
        </a:graphicData>
      </a:graphic>
    </xdr:graphicFrame>
    <xdr:clientData/>
  </xdr:twoCellAnchor>
  <xdr:twoCellAnchor>
    <xdr:from>
      <xdr:col>9</xdr:col>
      <xdr:colOff>0</xdr:colOff>
      <xdr:row>19</xdr:row>
      <xdr:rowOff>0</xdr:rowOff>
    </xdr:from>
    <xdr:to>
      <xdr:col>18</xdr:col>
      <xdr:colOff>0</xdr:colOff>
      <xdr:row>35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d1a36934ed142e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ategoriesTable" displayName="CategoriesTable" ref="A4:G22" headerRowCount="1" totalsRowCount="0" totalsRowShown="0">
  <x:tableColumns count="7">
    <x:tableColumn id="1" name="Code"/>
    <x:tableColumn id="2" name="Type"/>
    <x:tableColumn id="3" name="Catégorie"/>
    <x:tableColumn id="4" name="Famille"/>
    <x:tableColumn id="5" name="Affectable"/>
    <x:tableColumn id="6" name="Statut"/>
    <x:tableColumn id="7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9835db55e1545a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.xml" Id="R11fc6fbe922d49e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1299991607666" hidden="0" customWidth="1"/>
    <x:col min="2" max="2" width="22.5" hidden="0" customWidth="1"/>
    <x:col min="3" max="3" width="13.130000114440918" hidden="0" customWidth="1"/>
    <x:col min="4" max="4" width="13.130000114440918" hidden="0" customWidth="1"/>
    <x:col min="5" max="5" width="13.130000114440918" hidden="0" customWidth="1"/>
    <x:col min="6" max="6" width="13.130000114440918" hidden="0" customWidth="1"/>
    <x:col min="7" max="7" width="13.130000114440918" hidden="0" customWidth="1"/>
    <x:col min="8" max="8" width="13.130000114440918" hidden="0" customWidth="1"/>
  </x:cols>
  <x:sheetData>
    <x:row r="1" ht="34" customHeight="1">
      <x:c r="A1" s="4" t="str">
        <x:v>Le tableur du trésorier bénévole</x:v>
      </x:c>
      <x:c r="B1" s="4" t="str">
        <x:v>Le tableur du trésorier bénévole</x:v>
      </x:c>
      <x:c r="C1" s="4" t="str">
        <x:v>Le tableur du trésorier bénévole</x:v>
      </x:c>
      <x:c r="D1" s="4" t="str">
        <x:v>Le tableur du trésorier bénévole</x:v>
      </x:c>
      <x:c r="E1" s="4" t="str">
        <x:v>Le tableur du trésorier bénévole</x:v>
      </x:c>
      <x:c r="F1" s="4" t="str">
        <x:v>Le tableur du trésorier bénévole</x:v>
      </x:c>
      <x:c r="G1" s="4" t="str">
        <x:v>Le tableur du trésorier bénévole</x:v>
      </x:c>
      <x:c r="H1" s="4" t="str">
        <x:v>Le tableur du trésorier bénévole</x:v>
      </x:c>
    </x:row>
    <x:row r="2" ht="28" customHeight="1">
      <x:c r="A2" s="8" t="str">
        <x:v>Version 1.0 — complément facultatif du livre de Nora Clerval</x:v>
      </x:c>
      <x:c r="B2" s="8" t="str">
        <x:v>Version 1.0 — complément facultatif du livre de Nora Clerval</x:v>
      </x:c>
      <x:c r="C2" s="8" t="str">
        <x:v>Version 1.0 — complément facultatif du livre de Nora Clerval</x:v>
      </x:c>
      <x:c r="D2" s="8" t="str">
        <x:v>Version 1.0 — complément facultatif du livre de Nora Clerval</x:v>
      </x:c>
      <x:c r="E2" s="8" t="str">
        <x:v>Version 1.0 — complément facultatif du livre de Nora Clerval</x:v>
      </x:c>
      <x:c r="F2" s="8" t="str">
        <x:v>Version 1.0 — complément facultatif du livre de Nora Clerval</x:v>
      </x:c>
      <x:c r="G2" s="8" t="str">
        <x:v>Version 1.0 — complément facultatif du livre de Nora Clerval</x:v>
      </x:c>
      <x:c r="H2" s="8" t="str">
        <x:v>Version 1.0 — complément facultatif du livre de Nora Clerval</x:v>
      </x:c>
    </x:row>
    <x:row r="4" ht="24" customHeight="1">
      <x:c r="A4" s="11" t="str">
        <x:v>Démarrage en cinq étapes</x:v>
      </x:c>
      <x:c r="B4" s="11" t="str">
        <x:v>Démarrage en cinq étapes</x:v>
      </x:c>
      <x:c r="C4" s="11" t="str">
        <x:v>Démarrage en cinq étapes</x:v>
      </x:c>
      <x:c r="D4" s="11" t="str">
        <x:v>Démarrage en cinq étapes</x:v>
      </x:c>
      <x:c r="E4" s="11" t="str">
        <x:v>Démarrage en cinq étapes</x:v>
      </x:c>
      <x:c r="F4" s="11" t="str">
        <x:v>Démarrage en cinq étapes</x:v>
      </x:c>
      <x:c r="G4" s="11" t="str">
        <x:v>Démarrage en cinq étapes</x:v>
      </x:c>
      <x:c r="H4" s="11" t="str">
        <x:v>Démarrage en cinq étapes</x:v>
      </x:c>
    </x:row>
    <x:row r="5" ht="46" customHeight="1">
      <x:c r="A5" s="20" t="str">
        <x:v>1</x:v>
      </x:c>
      <x:c r="B5" s="51" t="str">
        <x:v>Paramétrez</x:v>
      </x:c>
      <x:c r="C5" s="43" t="str">
        <x:v>Renseignez uniquement les cellules jaunes de 01_Paramètres.</x:v>
      </x:c>
      <x:c r="D5" s="43"/>
      <x:c r="E5" s="43"/>
      <x:c r="F5" s="43"/>
      <x:c r="G5" s="43"/>
      <x:c r="H5" s="44"/>
    </x:row>
    <x:row r="6" ht="46" customHeight="1">
      <x:c r="A6" s="21" t="str">
        <x:v>2</x:v>
      </x:c>
      <x:c r="B6" s="52" t="str">
        <x:v>Choisissez vos catégories</x:v>
      </x:c>
      <x:c r="C6" s="46" t="str">
        <x:v>Adaptez la liste courte de 02_Catégories sans multiplier les doublons.</x:v>
      </x:c>
      <x:c r="D6" s="46"/>
      <x:c r="E6" s="46"/>
      <x:c r="F6" s="46"/>
      <x:c r="G6" s="46"/>
      <x:c r="H6" s="47"/>
    </x:row>
    <x:row r="7" ht="46" customHeight="1">
      <x:c r="A7" s="21" t="str">
        <x:v>3</x:v>
      </x:c>
      <x:c r="B7" s="52" t="str">
        <x:v>Saisissez le journal</x:v>
      </x:c>
      <x:c r="C7" s="46" t="str">
        <x:v>Une ligne par mouvement de compte ; reliez chaque ligne à une pièce ou à une exception.</x:v>
      </x:c>
      <x:c r="D7" s="46"/>
      <x:c r="E7" s="46"/>
      <x:c r="F7" s="46"/>
      <x:c r="G7" s="46"/>
      <x:c r="H7" s="47"/>
    </x:row>
    <x:row r="8" ht="46" customHeight="1">
      <x:c r="A8" s="21" t="str">
        <x:v>4</x:v>
      </x:c>
      <x:c r="B8" s="52" t="str">
        <x:v>Clôturez</x:v>
      </x:c>
      <x:c r="C8" s="46" t="str">
        <x:v>Rapprochez la banque, comptez la caisse et documentez les écarts.</x:v>
      </x:c>
      <x:c r="D8" s="46"/>
      <x:c r="E8" s="46"/>
      <x:c r="F8" s="46"/>
      <x:c r="G8" s="46"/>
      <x:c r="H8" s="47"/>
    </x:row>
    <x:row r="9" ht="46" customHeight="1">
      <x:c r="A9" s="22" t="str">
        <x:v>5</x:v>
      </x:c>
      <x:c r="B9" s="53" t="str">
        <x:v>Décidez</x:v>
      </x:c>
      <x:c r="C9" s="49" t="str">
        <x:v>Utilisez budget, prévision à 13 semaines et tableau de bord pour préparer les décisions.</x:v>
      </x:c>
      <x:c r="D9" s="49"/>
      <x:c r="E9" s="49"/>
      <x:c r="F9" s="49"/>
      <x:c r="G9" s="49"/>
      <x:c r="H9" s="50"/>
    </x:row>
    <x:row r="11" ht="24" customHeight="1">
      <x:c r="A11" s="11" t="str">
        <x:v>Code visuel</x:v>
      </x:c>
      <x:c r="B11" s="11" t="str">
        <x:v>Code visuel</x:v>
      </x:c>
      <x:c r="C11" s="11" t="str">
        <x:v>Code visuel</x:v>
      </x:c>
      <x:c r="D11" s="11" t="str">
        <x:v>Code visuel</x:v>
      </x:c>
      <x:c r="E11" s="11" t="str">
        <x:v>Code visuel</x:v>
      </x:c>
      <x:c r="F11" s="11" t="str">
        <x:v>Code visuel</x:v>
      </x:c>
      <x:c r="G11" s="11" t="str">
        <x:v>Code visuel</x:v>
      </x:c>
      <x:c r="H11" s="11" t="str">
        <x:v>Code visuel</x:v>
      </x:c>
    </x:row>
    <x:row r="12">
      <x:c r="A12" s="72" t="str">
        <x:v>Jaune</x:v>
      </x:c>
      <x:c r="B12" s="64" t="str">
        <x:v>À saisir</x:v>
      </x:c>
      <x:c r="C12" s="73" t="str">
        <x:v>Bleu</x:v>
      </x:c>
      <x:c r="D12" s="65" t="str">
        <x:v>Calcul automatique</x:v>
      </x:c>
    </x:row>
    <x:row r="13">
      <x:c r="A13" s="74" t="str">
        <x:v>Vert</x:v>
      </x:c>
      <x:c r="B13" s="67" t="str">
        <x:v>Contrôle satisfaisant</x:v>
      </x:c>
      <x:c r="C13" s="75" t="str">
        <x:v>Rouge</x:v>
      </x:c>
      <x:c r="D13" s="68" t="str">
        <x:v>Écart ou action requise</x:v>
      </x:c>
    </x:row>
    <x:row r="14">
      <x:c r="A14" s="76" t="str">
        <x:v>Gris</x:v>
      </x:c>
      <x:c r="B14" s="70" t="str">
        <x:v>Information ou hypothèse</x:v>
      </x:c>
      <x:c r="C14" s="70" t="str">
        <x:v>Blanc</x:v>
      </x:c>
      <x:c r="D14" s="71" t="str">
        <x:v>Zone de lecture</x:v>
      </x:c>
    </x:row>
    <x:row r="16" ht="24" customHeight="1">
      <x:c r="A16" s="11" t="str">
        <x:v>Règles d’utilisation</x:v>
      </x:c>
      <x:c r="B16" s="11" t="str">
        <x:v>Règles d’utilisation</x:v>
      </x:c>
      <x:c r="C16" s="11" t="str">
        <x:v>Règles d’utilisation</x:v>
      </x:c>
      <x:c r="D16" s="11" t="str">
        <x:v>Règles d’utilisation</x:v>
      </x:c>
      <x:c r="E16" s="11" t="str">
        <x:v>Règles d’utilisation</x:v>
      </x:c>
      <x:c r="F16" s="11" t="str">
        <x:v>Règles d’utilisation</x:v>
      </x:c>
      <x:c r="G16" s="11" t="str">
        <x:v>Règles d’utilisation</x:v>
      </x:c>
      <x:c r="H16" s="11" t="str">
        <x:v>Règles d’utilisation</x:v>
      </x:c>
    </x:row>
    <x:row r="17" ht="46" customHeight="1">
      <x:c r="A17" s="77" t="str">
        <x:v>Périmètre</x:v>
      </x:c>
      <x:c r="B17" s="43" t="str">
        <x:v>Petite association loi 1901 hors Alsace-Moselle, sans salarié, utilisant une comptabilité de trésorerie après vérification de ses règles propres.</x:v>
      </x:c>
      <x:c r="C17" s="43"/>
      <x:c r="D17" s="43"/>
      <x:c r="E17" s="43"/>
      <x:c r="F17" s="43"/>
      <x:c r="G17" s="43"/>
      <x:c r="H17" s="44"/>
    </x:row>
    <x:row r="18" ht="46" customHeight="1">
      <x:c r="A18" s="78" t="str">
        <x:v>Traçabilité</x:v>
      </x:c>
      <x:c r="B18" s="46" t="str">
        <x:v>Ne supprimez pas silencieusement une erreur : ajoutez une correction datée qui renvoie à l’écriture d’origine.</x:v>
      </x:c>
      <x:c r="C18" s="46"/>
      <x:c r="D18" s="46"/>
      <x:c r="E18" s="46"/>
      <x:c r="F18" s="46"/>
      <x:c r="G18" s="46"/>
      <x:c r="H18" s="47"/>
    </x:row>
    <x:row r="19" ht="46" customHeight="1">
      <x:c r="A19" s="78" t="str">
        <x:v>Sécurité</x:v>
      </x:c>
      <x:c r="B19" s="46" t="str">
        <x:v>Ne stockez jamais de mot de passe, code bancaire, numéro complet de carte ou donnée réelle d’adhérent inutile.</x:v>
      </x:c>
      <x:c r="C19" s="46"/>
      <x:c r="D19" s="46"/>
      <x:c r="E19" s="46"/>
      <x:c r="F19" s="46"/>
      <x:c r="G19" s="46"/>
      <x:c r="H19" s="47"/>
    </x:row>
    <x:row r="20" ht="46" customHeight="1">
      <x:c r="A20" s="78" t="str">
        <x:v>Juridique</x:v>
      </x:c>
      <x:c r="B20" s="46" t="str">
        <x:v>Les statuts, conventions, agréments et régimes sectoriels peuvent imposer d’autres règles. Ce fichier n’est ni un avis juridique ni une certification.</x:v>
      </x:c>
      <x:c r="C20" s="46"/>
      <x:c r="D20" s="46"/>
      <x:c r="E20" s="46"/>
      <x:c r="F20" s="46"/>
      <x:c r="G20" s="46"/>
      <x:c r="H20" s="47"/>
    </x:row>
    <x:row r="21" ht="46" customHeight="1">
      <x:c r="A21" s="79" t="str">
        <x:v>Exemple</x:v>
      </x:c>
      <x:c r="B21" s="49" t="str">
        <x:v>La Traverse est entièrement fictive. Son jeu de données sert à vérifier les formules et à apprendre la méthode.</x:v>
      </x:c>
      <x:c r="C21" s="49"/>
      <x:c r="D21" s="49"/>
      <x:c r="E21" s="49"/>
      <x:c r="F21" s="49"/>
      <x:c r="G21" s="49"/>
      <x:c r="H21" s="50"/>
    </x:row>
    <x:row r="23" ht="24" customHeight="1">
      <x:c r="A23" s="11" t="str">
        <x:v>Sources officielles utiles</x:v>
      </x:c>
      <x:c r="B23" s="11" t="str">
        <x:v>Sources officielles utiles</x:v>
      </x:c>
      <x:c r="C23" s="11" t="str">
        <x:v>Sources officielles utiles</x:v>
      </x:c>
      <x:c r="D23" s="11" t="str">
        <x:v>Sources officielles utiles</x:v>
      </x:c>
      <x:c r="E23" s="11" t="str">
        <x:v>Sources officielles utiles</x:v>
      </x:c>
      <x:c r="F23" s="11" t="str">
        <x:v>Sources officielles utiles</x:v>
      </x:c>
      <x:c r="G23" s="11" t="str">
        <x:v>Sources officielles utiles</x:v>
      </x:c>
      <x:c r="H23" s="11" t="str">
        <x:v>Sources officielles utiles</x:v>
      </x:c>
    </x:row>
    <x:row r="24" ht="30" customHeight="1">
      <x:c r="A24" s="42" t="str">
        <x:v>Comptabilité associative</x:v>
      </x:c>
      <x:c r="B24" s="44" t="str">
        <x:v>https://associations.gouv.fr/la-comptabilite-associative</x:v>
      </x:c>
    </x:row>
    <x:row r="25" ht="30" customHeight="1">
      <x:c r="A25" s="45" t="str">
        <x:v>Réglementation comptable</x:v>
      </x:c>
      <x:c r="B25" s="47" t="str">
        <x:v>https://associations.gouv.fr/reglementation-comptable</x:v>
      </x:c>
    </x:row>
    <x:row r="26" ht="30" customHeight="1">
      <x:c r="A26" s="45" t="str">
        <x:v>Dirigeants et pouvoirs</x:v>
      </x:c>
      <x:c r="B26" s="47" t="str">
        <x:v>https://associations.gouv.fr/les-dirigeants-elus-de-lassociation</x:v>
      </x:c>
    </x:row>
    <x:row r="27" ht="30" customHeight="1">
      <x:c r="A27" s="48" t="str">
        <x:v>Subventions</x:v>
      </x:c>
      <x:c r="B27" s="50" t="str">
        <x:v>https://associations.gouv.fr/demander-une-subvention</x:v>
      </x:c>
    </x:row>
    <x:row r="29">
      <x:c r="A29" s="83" t="str">
        <x:v>Dernière revue des sources : 21/08/2026. Vérifiez de nouveau toute règle sensible avant décision ou dépôt.</x:v>
      </x:c>
      <x:c r="B29" s="83"/>
      <x:c r="C29" s="83"/>
      <x:c r="D29" s="83"/>
      <x:c r="E29" s="83"/>
      <x:c r="F29" s="83"/>
      <x:c r="G29" s="83"/>
      <x:c r="H29" s="83"/>
    </x:row>
    <x:row r="30">
      <x:c r="A30" s="83"/>
      <x:c r="B30" s="83"/>
      <x:c r="C30" s="83"/>
      <x:c r="D30" s="83"/>
      <x:c r="E30" s="83"/>
      <x:c r="F30" s="83"/>
      <x:c r="G30" s="83"/>
      <x:c r="H30" s="83"/>
    </x:row>
  </x:sheetData>
  <x:mergeCells>
    <x:mergeCell ref="A1:H1"/>
    <x:mergeCell ref="A2:H2"/>
    <x:mergeCell ref="A4:H4"/>
    <x:mergeCell ref="C5:H5"/>
    <x:mergeCell ref="C6:H6"/>
    <x:mergeCell ref="C7:H7"/>
    <x:mergeCell ref="C8:H8"/>
    <x:mergeCell ref="C9:H9"/>
    <x:mergeCell ref="A11:H11"/>
    <x:mergeCell ref="A16:H16"/>
    <x:mergeCell ref="B17:H17"/>
    <x:mergeCell ref="B18:H18"/>
    <x:mergeCell ref="B19:H19"/>
    <x:mergeCell ref="B20:H20"/>
    <x:mergeCell ref="B21:H21"/>
    <x:mergeCell ref="A23:H23"/>
    <x:mergeCell ref="B24:H24"/>
    <x:mergeCell ref="B25:H25"/>
    <x:mergeCell ref="B26:H26"/>
    <x:mergeCell ref="B27:H27"/>
    <x:mergeCell ref="A29:H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.8799991607666" hidden="0" customWidth="1"/>
    <x:col min="2" max="2" width="23.75" hidden="0" customWidth="1"/>
    <x:col min="3" max="3" width="4.380000114440918" hidden="0" customWidth="1"/>
    <x:col min="4" max="4" width="22.5" hidden="0" customWidth="1"/>
    <x:col min="5" max="5" width="18.75" hidden="0" customWidth="1"/>
    <x:col min="6" max="6" width="7.5" hidden="0" customWidth="1"/>
  </x:cols>
  <x:sheetData>
    <x:row r="1" ht="34" customHeight="1">
      <x:c r="A1" s="4" t="str">
        <x:v>01 — Paramètres</x:v>
      </x:c>
      <x:c r="B1" s="4" t="str">
        <x:v>01 — Paramètres</x:v>
      </x:c>
      <x:c r="C1" s="4" t="str">
        <x:v>01 — Paramètres</x:v>
      </x:c>
      <x:c r="D1" s="4" t="str">
        <x:v>01 — Paramètres</x:v>
      </x:c>
      <x:c r="E1" s="4" t="str">
        <x:v>01 — Paramètres</x:v>
      </x:c>
      <x:c r="F1" s="4" t="str">
        <x:v>01 — Paramètres</x:v>
      </x:c>
    </x:row>
    <x:row r="2" ht="28" customHeight="1">
      <x:c r="A2" s="8" t="str">
        <x:v>Modifiez les cellules jaunes ; les autres onglets se mettent à jour.</x:v>
      </x:c>
      <x:c r="B2" s="8" t="str">
        <x:v>Modifiez les cellules jaunes ; les autres onglets se mettent à jour.</x:v>
      </x:c>
      <x:c r="C2" s="8" t="str">
        <x:v>Modifiez les cellules jaunes ; les autres onglets se mettent à jour.</x:v>
      </x:c>
      <x:c r="D2" s="8" t="str">
        <x:v>Modifiez les cellules jaunes ; les autres onglets se mettent à jour.</x:v>
      </x:c>
      <x:c r="E2" s="8" t="str">
        <x:v>Modifiez les cellules jaunes ; les autres onglets se mettent à jour.</x:v>
      </x:c>
      <x:c r="F2" s="8" t="str">
        <x:v>Modifiez les cellules jaunes ; les autres onglets se mettent à jour.</x:v>
      </x:c>
    </x:row>
    <x:row r="4" ht="24" customHeight="1">
      <x:c r="A4" s="88" t="str">
        <x:v>Paramètre</x:v>
      </x:c>
      <x:c r="B4" s="89" t="str">
        <x:v>Valeur</x:v>
      </x:c>
      <x:c r="D4" s="11" t="str">
        <x:v>Contrôles de cohérence</x:v>
      </x:c>
      <x:c r="E4" s="11" t="str">
        <x:v>Contrôles de cohérence</x:v>
      </x:c>
      <x:c r="F4" s="11" t="str">
        <x:v>Contrôles de cohérence</x:v>
      </x:c>
    </x:row>
    <x:row r="5">
      <x:c r="A5" s="42" t="str">
        <x:v>Nom de l’association</x:v>
      </x:c>
      <x:c r="B5" s="90" t="str">
        <x:v>Votre association</x:v>
      </x:c>
      <x:c r="D5" s="63" t="str">
        <x:v>Dates d’exercice</x:v>
      </x:c>
      <x:c r="E5" s="94" t="str">
        <x:f>IF(B7&gt;B6,"OK","À corriger")</x:f>
        <x:v>OK</x:v>
      </x:c>
    </x:row>
    <x:row r="6">
      <x:c r="A6" s="45" t="str">
        <x:v>Début de l’exercice</x:v>
      </x:c>
      <x:c r="B6" s="92" t="n">
        <x:v>46204.5</x:v>
      </x:c>
      <x:c r="D6" s="66" t="str">
        <x:v>Total ouverture</x:v>
      </x:c>
      <x:c r="E6" s="97" t="n">
        <x:f>SUM(B8:B11)</x:f>
        <x:v>0</x:v>
      </x:c>
    </x:row>
    <x:row r="7">
      <x:c r="A7" s="45" t="str">
        <x:v>Fin de l’exercice</x:v>
      </x:c>
      <x:c r="B7" s="92" t="n">
        <x:v>46568.5</x:v>
      </x:c>
      <x:c r="D7" s="66" t="str">
        <x:v>Seuil d’alerte</x:v>
      </x:c>
      <x:c r="E7" s="95" t="str">
        <x:f>IF(B15&gt;=0,"OK","À corriger")</x:f>
        <x:v>OK</x:v>
      </x:c>
    </x:row>
    <x:row r="8">
      <x:c r="A8" s="45" t="str">
        <x:v>Solde d’ouverture — courant</x:v>
      </x:c>
      <x:c r="B8" s="93" t="n">
        <x:v>0</x:v>
      </x:c>
      <x:c r="D8" s="66" t="str">
        <x:v>Réserve livret</x:v>
      </x:c>
      <x:c r="E8" s="95" t="str">
        <x:f>IF(B16&gt;=0,"OK","À corriger")</x:f>
        <x:v>OK</x:v>
      </x:c>
    </x:row>
    <x:row r="9">
      <x:c r="A9" s="45" t="str">
        <x:v>Solde d’ouverture — livret</x:v>
      </x:c>
      <x:c r="B9" s="93" t="n">
        <x:v>0</x:v>
      </x:c>
      <x:c r="D9" s="69" t="str">
        <x:v>Statut paramètres</x:v>
      </x:c>
      <x:c r="E9" s="96" t="str">
        <x:f>IF(AND(E5="OK",E7="OK",E8="OK"),"PRÊT","À VÉRIFIER")</x:f>
        <x:v>PRÊT</x:v>
      </x:c>
    </x:row>
    <x:row r="10">
      <x:c r="A10" s="45" t="str">
        <x:v>Solde d’ouverture — caisse</x:v>
      </x:c>
      <x:c r="B10" s="93" t="n">
        <x:v>0</x:v>
      </x:c>
    </x:row>
    <x:row r="11">
      <x:c r="A11" s="45" t="str">
        <x:v>Solde d’ouverture — plateforme</x:v>
      </x:c>
      <x:c r="B11" s="93" t="n">
        <x:v>0</x:v>
      </x:c>
    </x:row>
    <x:row r="12">
      <x:c r="A12" s="45" t="str">
        <x:v>Nombre d’adhérents attendu</x:v>
      </x:c>
      <x:c r="B12" s="91" t="n">
        <x:v>0</x:v>
      </x:c>
    </x:row>
    <x:row r="13">
      <x:c r="A13" s="45" t="str">
        <x:v>Début de la prévision 13 semaines</x:v>
      </x:c>
      <x:c r="B13" s="92" t="n">
        <x:v>46204.5</x:v>
      </x:c>
    </x:row>
    <x:row r="14">
      <x:c r="A14" s="45" t="str">
        <x:v>Solde courant de départ prévision</x:v>
      </x:c>
      <x:c r="B14" s="93" t="n">
        <x:v>0</x:v>
      </x:c>
    </x:row>
    <x:row r="15">
      <x:c r="A15" s="45" t="str">
        <x:v>Seuil d’alerte du courant</x:v>
      </x:c>
      <x:c r="B15" s="93" t="n">
        <x:v>1500</x:v>
      </x:c>
    </x:row>
    <x:row r="16">
      <x:c r="A16" s="45" t="str">
        <x:v>Réserve interne du livret</x:v>
      </x:c>
      <x:c r="B16" s="93" t="n">
        <x:v>0</x:v>
      </x:c>
    </x:row>
    <x:row r="17">
      <x:c r="A17" s="48" t="str">
        <x:v>Version / date</x:v>
      </x:c>
      <x:c r="B17" s="50" t="str">
        <x:v>v1.0 — 21/08/2026</x:v>
      </x:c>
    </x:row>
  </x:sheetData>
  <x:mergeCells>
    <x:mergeCell ref="A1:F1"/>
    <x:mergeCell ref="A2:F2"/>
    <x:mergeCell ref="D4:F4"/>
  </x:mergeCells>
  <x:conditionalFormatting sqref="E5:E9">
    <x:cfRule type="containsText" dxfId="0" priority="1" operator="containsText" text="OK"/>
    <x:cfRule type="containsText" dxfId="1" priority="2" operator="containsText" text="À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630000114440918" hidden="0" customWidth="1"/>
    <x:col min="2" max="2" width="11.25" hidden="0" customWidth="1"/>
    <x:col min="3" max="3" width="23.75" hidden="0" customWidth="1"/>
    <x:col min="4" max="4" width="18.1299991607666" hidden="0" customWidth="1"/>
    <x:col min="5" max="5" width="12.5" hidden="0" customWidth="1"/>
    <x:col min="6" max="6" width="11.25" hidden="0" customWidth="1"/>
    <x:col min="7" max="7" width="35.630001068115234" hidden="0" customWidth="1"/>
  </x:cols>
  <x:sheetData>
    <x:row r="1" ht="34" customHeight="1">
      <x:c r="A1" s="4" t="str">
        <x:v>02 — Catégories</x:v>
      </x:c>
      <x:c r="B1" s="4" t="str">
        <x:v>02 — Catégories</x:v>
      </x:c>
      <x:c r="C1" s="4" t="str">
        <x:v>02 — Catégories</x:v>
      </x:c>
      <x:c r="D1" s="4" t="str">
        <x:v>02 — Catégories</x:v>
      </x:c>
      <x:c r="E1" s="4" t="str">
        <x:v>02 — Catégories</x:v>
      </x:c>
      <x:c r="F1" s="4" t="str">
        <x:v>02 — Catégories</x:v>
      </x:c>
      <x:c r="G1" s="4" t="str">
        <x:v>02 — Catégories</x:v>
      </x:c>
    </x:row>
    <x:row r="2" ht="28" customHeight="1">
      <x:c r="A2" s="8" t="str">
        <x:v>Une liste courte, stable et adaptée vaut mieux qu’un plan trop détaillé.</x:v>
      </x:c>
      <x:c r="B2" s="8" t="str">
        <x:v>Une liste courte, stable et adaptée vaut mieux qu’un plan trop détaillé.</x:v>
      </x:c>
      <x:c r="C2" s="8" t="str">
        <x:v>Une liste courte, stable et adaptée vaut mieux qu’un plan trop détaillé.</x:v>
      </x:c>
      <x:c r="D2" s="8" t="str">
        <x:v>Une liste courte, stable et adaptée vaut mieux qu’un plan trop détaillé.</x:v>
      </x:c>
      <x:c r="E2" s="8" t="str">
        <x:v>Une liste courte, stable et adaptée vaut mieux qu’un plan trop détaillé.</x:v>
      </x:c>
      <x:c r="F2" s="8" t="str">
        <x:v>Une liste courte, stable et adaptée vaut mieux qu’un plan trop détaillé.</x:v>
      </x:c>
      <x:c r="G2" s="8" t="str">
        <x:v>Une liste courte, stable et adaptée vaut mieux qu’un plan trop détaillé.</x:v>
      </x:c>
    </x:row>
    <x:row r="4" ht="28" customHeight="1">
      <x:c r="A4" s="88" t="str">
        <x:v>Code</x:v>
      </x:c>
      <x:c r="B4" s="100" t="str">
        <x:v>Type</x:v>
      </x:c>
      <x:c r="C4" s="100" t="str">
        <x:v>Catégorie</x:v>
      </x:c>
      <x:c r="D4" s="100" t="str">
        <x:v>Famille</x:v>
      </x:c>
      <x:c r="E4" s="100" t="str">
        <x:v>Affectable</x:v>
      </x:c>
      <x:c r="F4" s="100" t="str">
        <x:v>Statut</x:v>
      </x:c>
      <x:c r="G4" s="89" t="str">
        <x:v>Note</x:v>
      </x:c>
    </x:row>
    <x:row r="5">
      <x:c r="A5" s="101" t="str">
        <x:v>R-COT</x:v>
      </x:c>
      <x:c r="B5" s="102" t="str">
        <x:v>Recette</x:v>
      </x:c>
      <x:c r="C5" s="102" t="str">
        <x:v>Cotisations</x:v>
      </x:c>
      <x:c r="D5" s="102" t="str">
        <x:v>Fonctionnement</x:v>
      </x:c>
      <x:c r="E5" s="102" t="str">
        <x:v>Non</x:v>
      </x:c>
      <x:c r="F5" s="102" t="str">
        <x:v>Actif</x:v>
      </x:c>
      <x:c r="G5" s="90" t="str">
        <x:v>Adhésions et cotisations</x:v>
      </x:c>
    </x:row>
    <x:row r="6">
      <x:c r="A6" s="103" t="str">
        <x:v>R-ACT</x:v>
      </x:c>
      <x:c r="B6" s="104" t="str">
        <x:v>Recette</x:v>
      </x:c>
      <x:c r="C6" s="104" t="str">
        <x:v>Ateliers et billetterie</x:v>
      </x:c>
      <x:c r="D6" s="104" t="str">
        <x:v>Activités</x:v>
      </x:c>
      <x:c r="E6" s="104" t="str">
        <x:v>Non</x:v>
      </x:c>
      <x:c r="F6" s="104" t="str">
        <x:v>Actif</x:v>
      </x:c>
      <x:c r="G6" s="91" t="str">
        <x:v>Recettes brutes, frais séparés</x:v>
      </x:c>
    </x:row>
    <x:row r="7">
      <x:c r="A7" s="103" t="str">
        <x:v>R-VTE</x:v>
      </x:c>
      <x:c r="B7" s="104" t="str">
        <x:v>Recette</x:v>
      </x:c>
      <x:c r="C7" s="104" t="str">
        <x:v>Ventes</x:v>
      </x:c>
      <x:c r="D7" s="104" t="str">
        <x:v>Activités</x:v>
      </x:c>
      <x:c r="E7" s="104" t="str">
        <x:v>Non</x:v>
      </x:c>
      <x:c r="F7" s="104" t="str">
        <x:v>Actif</x:v>
      </x:c>
      <x:c r="G7" s="91" t="str">
        <x:v>Catalogues et petites ventes</x:v>
      </x:c>
    </x:row>
    <x:row r="8">
      <x:c r="A8" s="103" t="str">
        <x:v>R-SUB</x:v>
      </x:c>
      <x:c r="B8" s="104" t="str">
        <x:v>Recette</x:v>
      </x:c>
      <x:c r="C8" s="104" t="str">
        <x:v>Subventions</x:v>
      </x:c>
      <x:c r="D8" s="104" t="str">
        <x:v>Financements</x:v>
      </x:c>
      <x:c r="E8" s="104" t="str">
        <x:v>Oui</x:v>
      </x:c>
      <x:c r="F8" s="104" t="str">
        <x:v>Actif</x:v>
      </x:c>
      <x:c r="G8" s="91" t="str">
        <x:v>Suivre l’acte attributif</x:v>
      </x:c>
    </x:row>
    <x:row r="9">
      <x:c r="A9" s="103" t="str">
        <x:v>R-DON</x:v>
      </x:c>
      <x:c r="B9" s="104" t="str">
        <x:v>Recette</x:v>
      </x:c>
      <x:c r="C9" s="104" t="str">
        <x:v>Dons</x:v>
      </x:c>
      <x:c r="D9" s="104" t="str">
        <x:v>Financements</x:v>
      </x:c>
      <x:c r="E9" s="104" t="str">
        <x:v>Non</x:v>
      </x:c>
      <x:c r="F9" s="104" t="str">
        <x:v>Actif</x:v>
      </x:c>
      <x:c r="G9" s="91" t="str">
        <x:v>Aucun reçu fiscal sans vérification</x:v>
      </x:c>
    </x:row>
    <x:row r="10">
      <x:c r="A10" s="103" t="str">
        <x:v>R-PAR</x:v>
      </x:c>
      <x:c r="B10" s="104" t="str">
        <x:v>Recette</x:v>
      </x:c>
      <x:c r="C10" s="104" t="str">
        <x:v>Partenariats</x:v>
      </x:c>
      <x:c r="D10" s="104" t="str">
        <x:v>Financements</x:v>
      </x:c>
      <x:c r="E10" s="104" t="str">
        <x:v>Non</x:v>
      </x:c>
      <x:c r="F10" s="104" t="str">
        <x:v>Actif</x:v>
      </x:c>
      <x:c r="G10" s="91" t="str">
        <x:v>Conventions ou preuves</x:v>
      </x:c>
    </x:row>
    <x:row r="11">
      <x:c r="A11" s="103" t="str">
        <x:v>R-INT</x:v>
      </x:c>
      <x:c r="B11" s="104" t="str">
        <x:v>Recette</x:v>
      </x:c>
      <x:c r="C11" s="104" t="str">
        <x:v>Produits financiers</x:v>
      </x:c>
      <x:c r="D11" s="104" t="str">
        <x:v>Financements</x:v>
      </x:c>
      <x:c r="E11" s="104" t="str">
        <x:v>Non</x:v>
      </x:c>
      <x:c r="F11" s="104" t="str">
        <x:v>Actif</x:v>
      </x:c>
      <x:c r="G11" s="91" t="str">
        <x:v>Intérêts du livret</x:v>
      </x:c>
    </x:row>
    <x:row r="12">
      <x:c r="A12" s="103" t="str">
        <x:v>D-PLA</x:v>
      </x:c>
      <x:c r="B12" s="104" t="str">
        <x:v>Dépense</x:v>
      </x:c>
      <x:c r="C12" s="104" t="str">
        <x:v>Frais de plateforme</x:v>
      </x:c>
      <x:c r="D12" s="104" t="str">
        <x:v>Activités</x:v>
      </x:c>
      <x:c r="E12" s="104" t="str">
        <x:v>Selon projet</x:v>
      </x:c>
      <x:c r="F12" s="104" t="str">
        <x:v>Actif</x:v>
      </x:c>
      <x:c r="G12" s="91" t="str">
        <x:v>Relier brut, frais et net</x:v>
      </x:c>
    </x:row>
    <x:row r="13">
      <x:c r="A13" s="103" t="str">
        <x:v>D-ASS</x:v>
      </x:c>
      <x:c r="B13" s="104" t="str">
        <x:v>Dépense</x:v>
      </x:c>
      <x:c r="C13" s="104" t="str">
        <x:v>Assurance</x:v>
      </x:c>
      <x:c r="D13" s="104" t="str">
        <x:v>Fonctionnement</x:v>
      </x:c>
      <x:c r="E13" s="104" t="str">
        <x:v>Non</x:v>
      </x:c>
      <x:c r="F13" s="104" t="str">
        <x:v>Actif</x:v>
      </x:c>
      <x:c r="G13" s="91" t="str"/>
    </x:row>
    <x:row r="14">
      <x:c r="A14" s="103" t="str">
        <x:v>D-ACT</x:v>
      </x:c>
      <x:c r="B14" s="104" t="str">
        <x:v>Dépense</x:v>
      </x:c>
      <x:c r="C14" s="104" t="str">
        <x:v>Activités</x:v>
      </x:c>
      <x:c r="D14" s="104" t="str">
        <x:v>Activités</x:v>
      </x:c>
      <x:c r="E14" s="104" t="str">
        <x:v>Selon projet</x:v>
      </x:c>
      <x:c r="F14" s="104" t="str">
        <x:v>Actif</x:v>
      </x:c>
      <x:c r="G14" s="91" t="str">
        <x:v>Matériel et buvette</x:v>
      </x:c>
    </x:row>
    <x:row r="15">
      <x:c r="A15" s="103" t="str">
        <x:v>D-PRO</x:v>
      </x:c>
      <x:c r="B15" s="104" t="str">
        <x:v>Dépense</x:v>
      </x:c>
      <x:c r="C15" s="104" t="str">
        <x:v>Projet subventionné</x:v>
      </x:c>
      <x:c r="D15" s="104" t="str">
        <x:v>Projets</x:v>
      </x:c>
      <x:c r="E15" s="104" t="str">
        <x:v>Oui</x:v>
      </x:c>
      <x:c r="F15" s="104" t="str">
        <x:v>Actif</x:v>
      </x:c>
      <x:c r="G15" s="91" t="str">
        <x:v>Éligibilité selon l’acte</x:v>
      </x:c>
    </x:row>
    <x:row r="16">
      <x:c r="A16" s="103" t="str">
        <x:v>D-LOC</x:v>
      </x:c>
      <x:c r="B16" s="104" t="str">
        <x:v>Dépense</x:v>
      </x:c>
      <x:c r="C16" s="104" t="str">
        <x:v>Locaux</x:v>
      </x:c>
      <x:c r="D16" s="104" t="str">
        <x:v>Fonctionnement</x:v>
      </x:c>
      <x:c r="E16" s="104" t="str">
        <x:v>Non</x:v>
      </x:c>
      <x:c r="F16" s="104" t="str">
        <x:v>Actif</x:v>
      </x:c>
      <x:c r="G16" s="91" t="str">
        <x:v>Salles et stockage</x:v>
      </x:c>
    </x:row>
    <x:row r="17">
      <x:c r="A17" s="103" t="str">
        <x:v>D-NUM</x:v>
      </x:c>
      <x:c r="B17" s="104" t="str">
        <x:v>Dépense</x:v>
      </x:c>
      <x:c r="C17" s="104" t="str">
        <x:v>Outils numériques</x:v>
      </x:c>
      <x:c r="D17" s="104" t="str">
        <x:v>Fonctionnement</x:v>
      </x:c>
      <x:c r="E17" s="104" t="str">
        <x:v>Non</x:v>
      </x:c>
      <x:c r="F17" s="104" t="str">
        <x:v>Actif</x:v>
      </x:c>
      <x:c r="G17" s="91" t="str"/>
    </x:row>
    <x:row r="18">
      <x:c r="A18" s="103" t="str">
        <x:v>D-BEN</x:v>
      </x:c>
      <x:c r="B18" s="104" t="str">
        <x:v>Dépense</x:v>
      </x:c>
      <x:c r="C18" s="104" t="str">
        <x:v>Frais bénévoles</x:v>
      </x:c>
      <x:c r="D18" s="104" t="str">
        <x:v>Fonctionnement</x:v>
      </x:c>
      <x:c r="E18" s="104" t="str">
        <x:v>Selon projet</x:v>
      </x:c>
      <x:c r="F18" s="104" t="str">
        <x:v>Actif</x:v>
      </x:c>
      <x:c r="G18" s="91" t="str">
        <x:v>Réels, justifiés et proportionnés</x:v>
      </x:c>
    </x:row>
    <x:row r="19">
      <x:c r="A19" s="103" t="str">
        <x:v>D-FOU</x:v>
      </x:c>
      <x:c r="B19" s="104" t="str">
        <x:v>Dépense</x:v>
      </x:c>
      <x:c r="C19" s="104" t="str">
        <x:v>Fournitures</x:v>
      </x:c>
      <x:c r="D19" s="104" t="str">
        <x:v>Fonctionnement</x:v>
      </x:c>
      <x:c r="E19" s="104" t="str">
        <x:v>Non</x:v>
      </x:c>
      <x:c r="F19" s="104" t="str">
        <x:v>Actif</x:v>
      </x:c>
      <x:c r="G19" s="91" t="str"/>
    </x:row>
    <x:row r="20">
      <x:c r="A20" s="103" t="str">
        <x:v>D-BAN</x:v>
      </x:c>
      <x:c r="B20" s="104" t="str">
        <x:v>Dépense</x:v>
      </x:c>
      <x:c r="C20" s="104" t="str">
        <x:v>Frais bancaires</x:v>
      </x:c>
      <x:c r="D20" s="104" t="str">
        <x:v>Fonctionnement</x:v>
      </x:c>
      <x:c r="E20" s="104" t="str">
        <x:v>Non</x:v>
      </x:c>
      <x:c r="F20" s="104" t="str">
        <x:v>Actif</x:v>
      </x:c>
      <x:c r="G20" s="91" t="str"/>
    </x:row>
    <x:row r="21">
      <x:c r="A21" s="103" t="str">
        <x:v>D-EQU</x:v>
      </x:c>
      <x:c r="B21" s="104" t="str">
        <x:v>Dépense</x:v>
      </x:c>
      <x:c r="C21" s="104" t="str">
        <x:v>Équipement</x:v>
      </x:c>
      <x:c r="D21" s="104" t="str">
        <x:v>Investissements</x:v>
      </x:c>
      <x:c r="E21" s="104" t="str">
        <x:v>Selon projet</x:v>
      </x:c>
      <x:c r="F21" s="104" t="str">
        <x:v>Actif</x:v>
      </x:c>
      <x:c r="G21" s="91" t="str">
        <x:v>Tenir aussi un inventaire</x:v>
      </x:c>
    </x:row>
    <x:row r="22">
      <x:c r="A22" s="105" t="str">
        <x:v>D-ECA</x:v>
      </x:c>
      <x:c r="B22" s="106" t="str">
        <x:v>Dépense</x:v>
      </x:c>
      <x:c r="C22" s="106" t="str">
        <x:v>Écart de caisse</x:v>
      </x:c>
      <x:c r="D22" s="106" t="str">
        <x:v>Exceptions</x:v>
      </x:c>
      <x:c r="E22" s="106" t="str">
        <x:v>Non</x:v>
      </x:c>
      <x:c r="F22" s="106" t="str">
        <x:v>Actif</x:v>
      </x:c>
      <x:c r="G22" s="107" t="str">
        <x:v>Constat documenté, jamais effacé</x:v>
      </x:c>
    </x:row>
  </x:sheetData>
  <x:mergeCells>
    <x:mergeCell ref="A1:G1"/>
    <x:mergeCell ref="A2:G2"/>
  </x:mergeCells>
  <x:dataValidations count="2">
    <x:dataValidation type="list" sqref="B5:B22">
      <x:formula1>"Recette,Dépense"</x:formula1>
    </x:dataValidation>
    <x:dataValidation type="list" sqref="F5:F22">
      <x:formula1>"Actif,Inactif"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9835db55e1545a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1" hidden="0" customWidth="1"/>
    <x:col min="3" max="3" width="11" hidden="0" customWidth="1"/>
    <x:col min="4" max="4" width="15.630000114440918" hidden="0" customWidth="1"/>
    <x:col min="5" max="5" width="10.630000114440918" hidden="0" customWidth="1"/>
    <x:col min="6" max="6" width="12.5" hidden="0" customWidth="1"/>
    <x:col min="7" max="7" width="11.25" hidden="0" customWidth="1"/>
    <x:col min="8" max="8" width="30.6299991607666" hidden="0" customWidth="1"/>
    <x:col min="9" max="9" width="13.75" hidden="0" customWidth="1"/>
    <x:col min="10" max="10" width="18.1299991607666" hidden="0" customWidth="1"/>
    <x:col min="11" max="11" width="18.1299991607666" hidden="0" customWidth="1"/>
    <x:col min="12" max="12" width="16.8799991607666" hidden="0" customWidth="1"/>
    <x:col min="13" max="13" width="15.630000114440918" hidden="0" customWidth="1"/>
    <x:col min="14" max="14" width="13.130000114440918" hidden="0" customWidth="1"/>
    <x:col min="15" max="15" width="12.5" hidden="0" customWidth="1"/>
    <x:col min="16" max="16" width="13.75" hidden="0" customWidth="1"/>
    <x:col min="17" max="17" width="13.130000114440918" hidden="0" customWidth="1"/>
    <x:col min="18" max="18" width="13.75" hidden="0" customWidth="1"/>
    <x:col min="19" max="19" width="13.75" hidden="0" customWidth="1"/>
    <x:col min="20" max="20" width="15" hidden="0" customWidth="1"/>
    <x:col min="21" max="21" width="11" hidden="0" customWidth="1"/>
    <x:col min="22" max="22" width="17.5" hidden="0" customWidth="1"/>
    <x:col min="23" max="23" width="31.25" hidden="0" customWidth="1"/>
  </x:cols>
  <x:sheetData>
    <x:row r="1" ht="34" customHeight="1">
      <x:c r="A1" s="4" t="str">
        <x:v>03 — Journal de trésorerie</x:v>
      </x:c>
      <x:c r="B1" s="4" t="str">
        <x:v>03 — Journal de trésorerie</x:v>
      </x:c>
      <x:c r="C1" s="4" t="str">
        <x:v>03 — Journal de trésorerie</x:v>
      </x:c>
      <x:c r="D1" s="4" t="str">
        <x:v>03 — Journal de trésorerie</x:v>
      </x:c>
      <x:c r="E1" s="4" t="str">
        <x:v>03 — Journal de trésorerie</x:v>
      </x:c>
      <x:c r="F1" s="4" t="str">
        <x:v>03 — Journal de trésorerie</x:v>
      </x:c>
      <x:c r="G1" s="4" t="str">
        <x:v>03 — Journal de trésorerie</x:v>
      </x:c>
      <x:c r="H1" s="4" t="str">
        <x:v>03 — Journal de trésorerie</x:v>
      </x:c>
      <x:c r="I1" s="4" t="str">
        <x:v>03 — Journal de trésorerie</x:v>
      </x:c>
      <x:c r="J1" s="4" t="str">
        <x:v>03 — Journal de trésorerie</x:v>
      </x:c>
      <x:c r="K1" s="4" t="str">
        <x:v>03 — Journal de trésorerie</x:v>
      </x:c>
      <x:c r="L1" s="4" t="str">
        <x:v>03 — Journal de trésorerie</x:v>
      </x:c>
      <x:c r="M1" s="4" t="str">
        <x:v>03 — Journal de trésorerie</x:v>
      </x:c>
      <x:c r="N1" s="4" t="str">
        <x:v>03 — Journal de trésorerie</x:v>
      </x:c>
      <x:c r="O1" s="4" t="str">
        <x:v>03 — Journal de trésorerie</x:v>
      </x:c>
      <x:c r="P1" s="4" t="str">
        <x:v>03 — Journal de trésorerie</x:v>
      </x:c>
      <x:c r="Q1" s="4" t="str">
        <x:v>03 — Journal de trésorerie</x:v>
      </x:c>
      <x:c r="R1" s="4" t="str">
        <x:v>03 — Journal de trésorerie</x:v>
      </x:c>
      <x:c r="S1" s="4" t="str">
        <x:v>03 — Journal de trésorerie</x:v>
      </x:c>
      <x:c r="T1" s="4" t="str">
        <x:v>03 — Journal de trésorerie</x:v>
      </x:c>
      <x:c r="U1" s="4" t="str">
        <x:v>03 — Journal de trésorerie</x:v>
      </x:c>
      <x:c r="V1" s="4" t="str">
        <x:v>03 — Journal de trésorerie</x:v>
      </x:c>
      <x:c r="W1" s="4" t="str">
        <x:v>03 — Journal de trésorerie</x:v>
      </x:c>
    </x:row>
    <x:row r="2" ht="28" customHeight="1">
      <x:c r="A2" s="8" t="str">
        <x:v>Saisissez les cellules jaunes. Les colonnes bleues calculent les flux et contrôles.</x:v>
      </x:c>
      <x:c r="B2" s="8" t="str">
        <x:v>Saisissez les cellules jaunes. Les colonnes bleues calculent les flux et contrôles.</x:v>
      </x:c>
      <x:c r="C2" s="8" t="str">
        <x:v>Saisissez les cellules jaunes. Les colonnes bleues calculent les flux et contrôles.</x:v>
      </x:c>
      <x:c r="D2" s="8" t="str">
        <x:v>Saisissez les cellules jaunes. Les colonnes bleues calculent les flux et contrôles.</x:v>
      </x:c>
      <x:c r="E2" s="8" t="str">
        <x:v>Saisissez les cellules jaunes. Les colonnes bleues calculent les flux et contrôles.</x:v>
      </x:c>
      <x:c r="F2" s="8" t="str">
        <x:v>Saisissez les cellules jaunes. Les colonnes bleues calculent les flux et contrôles.</x:v>
      </x:c>
      <x:c r="G2" s="8" t="str">
        <x:v>Saisissez les cellules jaunes. Les colonnes bleues calculent les flux et contrôles.</x:v>
      </x:c>
      <x:c r="H2" s="8" t="str">
        <x:v>Saisissez les cellules jaunes. Les colonnes bleues calculent les flux et contrôles.</x:v>
      </x:c>
      <x:c r="I2" s="8" t="str">
        <x:v>Saisissez les cellules jaunes. Les colonnes bleues calculent les flux et contrôles.</x:v>
      </x:c>
      <x:c r="J2" s="8" t="str">
        <x:v>Saisissez les cellules jaunes. Les colonnes bleues calculent les flux et contrôles.</x:v>
      </x:c>
      <x:c r="K2" s="8" t="str">
        <x:v>Saisissez les cellules jaunes. Les colonnes bleues calculent les flux et contrôles.</x:v>
      </x:c>
      <x:c r="L2" s="8" t="str">
        <x:v>Saisissez les cellules jaunes. Les colonnes bleues calculent les flux et contrôles.</x:v>
      </x:c>
      <x:c r="M2" s="8" t="str">
        <x:v>Saisissez les cellules jaunes. Les colonnes bleues calculent les flux et contrôles.</x:v>
      </x:c>
      <x:c r="N2" s="8" t="str">
        <x:v>Saisissez les cellules jaunes. Les colonnes bleues calculent les flux et contrôles.</x:v>
      </x:c>
      <x:c r="O2" s="8" t="str">
        <x:v>Saisissez les cellules jaunes. Les colonnes bleues calculent les flux et contrôles.</x:v>
      </x:c>
      <x:c r="P2" s="8" t="str">
        <x:v>Saisissez les cellules jaunes. Les colonnes bleues calculent les flux et contrôles.</x:v>
      </x:c>
      <x:c r="Q2" s="8" t="str">
        <x:v>Saisissez les cellules jaunes. Les colonnes bleues calculent les flux et contrôles.</x:v>
      </x:c>
      <x:c r="R2" s="8" t="str">
        <x:v>Saisissez les cellules jaunes. Les colonnes bleues calculent les flux et contrôles.</x:v>
      </x:c>
      <x:c r="S2" s="8" t="str">
        <x:v>Saisissez les cellules jaunes. Les colonnes bleues calculent les flux et contrôles.</x:v>
      </x:c>
      <x:c r="T2" s="8" t="str">
        <x:v>Saisissez les cellules jaunes. Les colonnes bleues calculent les flux et contrôles.</x:v>
      </x:c>
      <x:c r="U2" s="8" t="str">
        <x:v>Saisissez les cellules jaunes. Les colonnes bleues calculent les flux et contrôles.</x:v>
      </x:c>
      <x:c r="V2" s="8" t="str">
        <x:v>Saisissez les cellules jaunes. Les colonnes bleues calculent les flux et contrôles.</x:v>
      </x:c>
      <x:c r="W2" s="8" t="str">
        <x:v>Saisissez les cellules jaunes. Les colonnes bleues calculent les flux et contrôles.</x:v>
      </x:c>
    </x:row>
    <x:row r="4" ht="28" customHeight="1">
      <x:c r="A4" s="88" t="str">
        <x:v>ID</x:v>
      </x:c>
      <x:c r="B4" s="100" t="str">
        <x:v>Date opération</x:v>
      </x:c>
      <x:c r="C4" s="100" t="str">
        <x:v>Date banque</x:v>
      </x:c>
      <x:c r="D4" s="100" t="str">
        <x:v>Type</x:v>
      </x:c>
      <x:c r="E4" s="100" t="str">
        <x:v>Compte</x:v>
      </x:c>
      <x:c r="F4" s="100" t="str">
        <x:v>Contrepartie</x:v>
      </x:c>
      <x:c r="G4" s="100" t="str">
        <x:v>Moyen</x:v>
      </x:c>
      <x:c r="H4" s="100" t="str">
        <x:v>Libellé</x:v>
      </x:c>
      <x:c r="I4" s="100" t="str">
        <x:v>Tiers / ID</x:v>
      </x:c>
      <x:c r="J4" s="100" t="str">
        <x:v>Catégorie recette</x:v>
      </x:c>
      <x:c r="K4" s="100" t="str">
        <x:v>Catégorie dépense</x:v>
      </x:c>
      <x:c r="L4" s="100" t="str">
        <x:v>Projet</x:v>
      </x:c>
      <x:c r="M4" s="100" t="str">
        <x:v>Pièce</x:v>
      </x:c>
      <x:c r="N4" s="100" t="str">
        <x:v>Recette brute</x:v>
      </x:c>
      <x:c r="O4" s="100" t="str">
        <x:v>Frais associés</x:v>
      </x:c>
      <x:c r="P4" s="100" t="str">
        <x:v>Dépense hors frais</x:v>
      </x:c>
      <x:c r="Q4" s="100" t="str">
        <x:v>Flux compte</x:v>
      </x:c>
      <x:c r="R4" s="100" t="str">
        <x:v>Recettes résultat</x:v>
      </x:c>
      <x:c r="S4" s="100" t="str">
        <x:v>Dépenses résultat</x:v>
      </x:c>
      <x:c r="T4" s="100" t="str">
        <x:v>Contrôle</x:v>
      </x:c>
      <x:c r="U4" s="100" t="str">
        <x:v>Rapproché</x:v>
      </x:c>
      <x:c r="V4" s="100" t="str">
        <x:v>Statut pièce</x:v>
      </x:c>
      <x:c r="W4" s="89" t="str">
        <x:v>Commentaire</x:v>
      </x:c>
    </x:row>
    <x:row r="5">
      <x:c r="A5" s="72"/>
      <x:c r="B5" s="158"/>
      <x:c r="C5" s="158"/>
      <x:c r="D5" s="142"/>
      <x:c r="E5" s="142"/>
      <x:c r="F5" s="142"/>
      <x:c r="G5" s="142"/>
      <x:c r="H5" s="142"/>
      <x:c r="I5" s="142"/>
      <x:c r="J5" s="142"/>
      <x:c r="K5" s="142"/>
      <x:c r="L5" s="142"/>
      <x:c r="M5" s="142"/>
      <x:c r="N5" s="161"/>
      <x:c r="O5" s="161"/>
      <x:c r="P5" s="161"/>
      <x:c r="Q5" s="162" t="n">
        <x:f>IF(OR(D5="Recette",D5="Correction recette",D5="Virement entrant"),N5-O5,IF(OR(D5="Dépense",D5="Correction dépense",D5="Virement sortant"),-P5,0))</x:f>
        <x:v>0</x:v>
      </x:c>
      <x:c r="R5" s="162" t="n">
        <x:f>IF(OR(D5="Recette",D5="Correction recette"),N5,0)</x:f>
        <x:v>0</x:v>
      </x:c>
      <x:c r="S5" s="162" t="n">
        <x:f>IF(OR(D5="Recette",D5="Correction recette"),O5,IF(OR(D5="Dépense",D5="Correction dépense"),P5,0))</x:f>
        <x:v>0</x:v>
      </x:c>
      <x:c r="T5" s="73" t="str">
        <x:f>IF(A5="","",IF(B5="","Date manquante",IF(D5="","Type manquant",IF(E5="","Compte manquant",IF(M5="","Pièce à vérifier","OK")))))</x:f>
      </x:c>
      <x:c r="U5" s="142"/>
      <x:c r="V5" s="142"/>
      <x:c r="W5" s="150"/>
    </x:row>
    <x:row r="6">
      <x:c r="A6" s="143"/>
      <x:c r="B6" s="159"/>
      <x:c r="C6" s="159"/>
      <x:c r="D6" s="144"/>
      <x:c r="E6" s="144"/>
      <x:c r="F6" s="144"/>
      <x:c r="G6" s="144"/>
      <x:c r="H6" s="144"/>
      <x:c r="I6" s="144"/>
      <x:c r="J6" s="144"/>
      <x:c r="K6" s="144"/>
      <x:c r="L6" s="144"/>
      <x:c r="M6" s="144"/>
      <x:c r="N6" s="163"/>
      <x:c r="O6" s="163"/>
      <x:c r="P6" s="163"/>
      <x:c r="Q6" s="164" t="n">
        <x:f>IF(OR(D6="Recette",D6="Correction recette",D6="Virement entrant"),N6-O6,IF(OR(D6="Dépense",D6="Correction dépense",D6="Virement sortant"),-P6,0))</x:f>
        <x:v>0</x:v>
      </x:c>
      <x:c r="R6" s="164" t="n">
        <x:f>IF(OR(D6="Recette",D6="Correction recette"),N6,0)</x:f>
        <x:v>0</x:v>
      </x:c>
      <x:c r="S6" s="164" t="n">
        <x:f>IF(OR(D6="Recette",D6="Correction recette"),O6,IF(OR(D6="Dépense",D6="Correction dépense"),P6,0))</x:f>
        <x:v>0</x:v>
      </x:c>
      <x:c r="T6" s="156" t="str">
        <x:f>IF(A6="","",IF(B6="","Date manquante",IF(D6="","Type manquant",IF(E6="","Compte manquant",IF(M6="","Pièce à vérifier","OK")))))</x:f>
      </x:c>
      <x:c r="U6" s="144"/>
      <x:c r="V6" s="144"/>
      <x:c r="W6" s="151"/>
    </x:row>
    <x:row r="7">
      <x:c r="A7" s="143"/>
      <x:c r="B7" s="159"/>
      <x:c r="C7" s="159"/>
      <x:c r="D7" s="144"/>
      <x:c r="E7" s="144"/>
      <x:c r="F7" s="144"/>
      <x:c r="G7" s="144"/>
      <x:c r="H7" s="144"/>
      <x:c r="I7" s="144"/>
      <x:c r="J7" s="144"/>
      <x:c r="K7" s="144"/>
      <x:c r="L7" s="144"/>
      <x:c r="M7" s="144"/>
      <x:c r="N7" s="163"/>
      <x:c r="O7" s="163"/>
      <x:c r="P7" s="163"/>
      <x:c r="Q7" s="164" t="n">
        <x:f>IF(OR(D7="Recette",D7="Correction recette",D7="Virement entrant"),N7-O7,IF(OR(D7="Dépense",D7="Correction dépense",D7="Virement sortant"),-P7,0))</x:f>
        <x:v>0</x:v>
      </x:c>
      <x:c r="R7" s="164" t="n">
        <x:f>IF(OR(D7="Recette",D7="Correction recette"),N7,0)</x:f>
        <x:v>0</x:v>
      </x:c>
      <x:c r="S7" s="164" t="n">
        <x:f>IF(OR(D7="Recette",D7="Correction recette"),O7,IF(OR(D7="Dépense",D7="Correction dépense"),P7,0))</x:f>
        <x:v>0</x:v>
      </x:c>
      <x:c r="T7" s="156" t="str">
        <x:f>IF(A7="","",IF(B7="","Date manquante",IF(D7="","Type manquant",IF(E7="","Compte manquant",IF(M7="","Pièce à vérifier","OK")))))</x:f>
      </x:c>
      <x:c r="U7" s="144"/>
      <x:c r="V7" s="144"/>
      <x:c r="W7" s="151"/>
    </x:row>
    <x:row r="8">
      <x:c r="A8" s="143"/>
      <x:c r="B8" s="159"/>
      <x:c r="C8" s="159"/>
      <x:c r="D8" s="144"/>
      <x:c r="E8" s="144"/>
      <x:c r="F8" s="144"/>
      <x:c r="G8" s="144"/>
      <x:c r="H8" s="144"/>
      <x:c r="I8" s="144"/>
      <x:c r="J8" s="144"/>
      <x:c r="K8" s="144"/>
      <x:c r="L8" s="144"/>
      <x:c r="M8" s="144"/>
      <x:c r="N8" s="163"/>
      <x:c r="O8" s="163"/>
      <x:c r="P8" s="163"/>
      <x:c r="Q8" s="164" t="n">
        <x:f>IF(OR(D8="Recette",D8="Correction recette",D8="Virement entrant"),N8-O8,IF(OR(D8="Dépense",D8="Correction dépense",D8="Virement sortant"),-P8,0))</x:f>
        <x:v>0</x:v>
      </x:c>
      <x:c r="R8" s="164" t="n">
        <x:f>IF(OR(D8="Recette",D8="Correction recette"),N8,0)</x:f>
        <x:v>0</x:v>
      </x:c>
      <x:c r="S8" s="164" t="n">
        <x:f>IF(OR(D8="Recette",D8="Correction recette"),O8,IF(OR(D8="Dépense",D8="Correction dépense"),P8,0))</x:f>
        <x:v>0</x:v>
      </x:c>
      <x:c r="T8" s="156" t="str">
        <x:f>IF(A8="","",IF(B8="","Date manquante",IF(D8="","Type manquant",IF(E8="","Compte manquant",IF(M8="","Pièce à vérifier","OK")))))</x:f>
      </x:c>
      <x:c r="U8" s="144"/>
      <x:c r="V8" s="144"/>
      <x:c r="W8" s="151"/>
    </x:row>
    <x:row r="9">
      <x:c r="A9" s="143"/>
      <x:c r="B9" s="159"/>
      <x:c r="C9" s="159"/>
      <x:c r="D9" s="144"/>
      <x:c r="E9" s="144"/>
      <x:c r="F9" s="144"/>
      <x:c r="G9" s="144"/>
      <x:c r="H9" s="144"/>
      <x:c r="I9" s="144"/>
      <x:c r="J9" s="144"/>
      <x:c r="K9" s="144"/>
      <x:c r="L9" s="144"/>
      <x:c r="M9" s="144"/>
      <x:c r="N9" s="163"/>
      <x:c r="O9" s="163"/>
      <x:c r="P9" s="163"/>
      <x:c r="Q9" s="164" t="n">
        <x:f>IF(OR(D9="Recette",D9="Correction recette",D9="Virement entrant"),N9-O9,IF(OR(D9="Dépense",D9="Correction dépense",D9="Virement sortant"),-P9,0))</x:f>
        <x:v>0</x:v>
      </x:c>
      <x:c r="R9" s="164" t="n">
        <x:f>IF(OR(D9="Recette",D9="Correction recette"),N9,0)</x:f>
        <x:v>0</x:v>
      </x:c>
      <x:c r="S9" s="164" t="n">
        <x:f>IF(OR(D9="Recette",D9="Correction recette"),O9,IF(OR(D9="Dépense",D9="Correction dépense"),P9,0))</x:f>
        <x:v>0</x:v>
      </x:c>
      <x:c r="T9" s="156" t="str">
        <x:f>IF(A9="","",IF(B9="","Date manquante",IF(D9="","Type manquant",IF(E9="","Compte manquant",IF(M9="","Pièce à vérifier","OK")))))</x:f>
      </x:c>
      <x:c r="U9" s="144"/>
      <x:c r="V9" s="144"/>
      <x:c r="W9" s="151"/>
    </x:row>
    <x:row r="10">
      <x:c r="A10" s="143"/>
      <x:c r="B10" s="159"/>
      <x:c r="C10" s="159"/>
      <x:c r="D10" s="144"/>
      <x:c r="E10" s="144"/>
      <x:c r="F10" s="144"/>
      <x:c r="G10" s="144"/>
      <x:c r="H10" s="144"/>
      <x:c r="I10" s="144"/>
      <x:c r="J10" s="144"/>
      <x:c r="K10" s="144"/>
      <x:c r="L10" s="144"/>
      <x:c r="M10" s="144"/>
      <x:c r="N10" s="163"/>
      <x:c r="O10" s="163"/>
      <x:c r="P10" s="163"/>
      <x:c r="Q10" s="164" t="n">
        <x:f>IF(OR(D10="Recette",D10="Correction recette",D10="Virement entrant"),N10-O10,IF(OR(D10="Dépense",D10="Correction dépense",D10="Virement sortant"),-P10,0))</x:f>
        <x:v>0</x:v>
      </x:c>
      <x:c r="R10" s="164" t="n">
        <x:f>IF(OR(D10="Recette",D10="Correction recette"),N10,0)</x:f>
        <x:v>0</x:v>
      </x:c>
      <x:c r="S10" s="164" t="n">
        <x:f>IF(OR(D10="Recette",D10="Correction recette"),O10,IF(OR(D10="Dépense",D10="Correction dépense"),P10,0))</x:f>
        <x:v>0</x:v>
      </x:c>
      <x:c r="T10" s="156" t="str">
        <x:f>IF(A10="","",IF(B10="","Date manquante",IF(D10="","Type manquant",IF(E10="","Compte manquant",IF(M10="","Pièce à vérifier","OK")))))</x:f>
      </x:c>
      <x:c r="U10" s="144"/>
      <x:c r="V10" s="144"/>
      <x:c r="W10" s="151"/>
    </x:row>
    <x:row r="11">
      <x:c r="A11" s="143"/>
      <x:c r="B11" s="159"/>
      <x:c r="C11" s="159"/>
      <x:c r="D11" s="144"/>
      <x:c r="E11" s="144"/>
      <x:c r="F11" s="144"/>
      <x:c r="G11" s="144"/>
      <x:c r="H11" s="144"/>
      <x:c r="I11" s="144"/>
      <x:c r="J11" s="144"/>
      <x:c r="K11" s="144"/>
      <x:c r="L11" s="144"/>
      <x:c r="M11" s="144"/>
      <x:c r="N11" s="163"/>
      <x:c r="O11" s="163"/>
      <x:c r="P11" s="163"/>
      <x:c r="Q11" s="164" t="n">
        <x:f>IF(OR(D11="Recette",D11="Correction recette",D11="Virement entrant"),N11-O11,IF(OR(D11="Dépense",D11="Correction dépense",D11="Virement sortant"),-P11,0))</x:f>
        <x:v>0</x:v>
      </x:c>
      <x:c r="R11" s="164" t="n">
        <x:f>IF(OR(D11="Recette",D11="Correction recette"),N11,0)</x:f>
        <x:v>0</x:v>
      </x:c>
      <x:c r="S11" s="164" t="n">
        <x:f>IF(OR(D11="Recette",D11="Correction recette"),O11,IF(OR(D11="Dépense",D11="Correction dépense"),P11,0))</x:f>
        <x:v>0</x:v>
      </x:c>
      <x:c r="T11" s="156" t="str">
        <x:f>IF(A11="","",IF(B11="","Date manquante",IF(D11="","Type manquant",IF(E11="","Compte manquant",IF(M11="","Pièce à vérifier","OK")))))</x:f>
      </x:c>
      <x:c r="U11" s="144"/>
      <x:c r="V11" s="144"/>
      <x:c r="W11" s="151"/>
    </x:row>
    <x:row r="12">
      <x:c r="A12" s="143"/>
      <x:c r="B12" s="159"/>
      <x:c r="C12" s="159"/>
      <x:c r="D12" s="144"/>
      <x:c r="E12" s="144"/>
      <x:c r="F12" s="144"/>
      <x:c r="G12" s="144"/>
      <x:c r="H12" s="144"/>
      <x:c r="I12" s="144"/>
      <x:c r="J12" s="144"/>
      <x:c r="K12" s="144"/>
      <x:c r="L12" s="144"/>
      <x:c r="M12" s="144"/>
      <x:c r="N12" s="163"/>
      <x:c r="O12" s="163"/>
      <x:c r="P12" s="163"/>
      <x:c r="Q12" s="164" t="n">
        <x:f>IF(OR(D12="Recette",D12="Correction recette",D12="Virement entrant"),N12-O12,IF(OR(D12="Dépense",D12="Correction dépense",D12="Virement sortant"),-P12,0))</x:f>
        <x:v>0</x:v>
      </x:c>
      <x:c r="R12" s="164" t="n">
        <x:f>IF(OR(D12="Recette",D12="Correction recette"),N12,0)</x:f>
        <x:v>0</x:v>
      </x:c>
      <x:c r="S12" s="164" t="n">
        <x:f>IF(OR(D12="Recette",D12="Correction recette"),O12,IF(OR(D12="Dépense",D12="Correction dépense"),P12,0))</x:f>
        <x:v>0</x:v>
      </x:c>
      <x:c r="T12" s="156" t="str">
        <x:f>IF(A12="","",IF(B12="","Date manquante",IF(D12="","Type manquant",IF(E12="","Compte manquant",IF(M12="","Pièce à vérifier","OK")))))</x:f>
      </x:c>
      <x:c r="U12" s="144"/>
      <x:c r="V12" s="144"/>
      <x:c r="W12" s="151"/>
    </x:row>
    <x:row r="13">
      <x:c r="A13" s="143"/>
      <x:c r="B13" s="159"/>
      <x:c r="C13" s="159"/>
      <x:c r="D13" s="144"/>
      <x:c r="E13" s="144"/>
      <x:c r="F13" s="144"/>
      <x:c r="G13" s="144"/>
      <x:c r="H13" s="144"/>
      <x:c r="I13" s="144"/>
      <x:c r="J13" s="144"/>
      <x:c r="K13" s="144"/>
      <x:c r="L13" s="144"/>
      <x:c r="M13" s="144"/>
      <x:c r="N13" s="163"/>
      <x:c r="O13" s="163"/>
      <x:c r="P13" s="163"/>
      <x:c r="Q13" s="164" t="n">
        <x:f>IF(OR(D13="Recette",D13="Correction recette",D13="Virement entrant"),N13-O13,IF(OR(D13="Dépense",D13="Correction dépense",D13="Virement sortant"),-P13,0))</x:f>
        <x:v>0</x:v>
      </x:c>
      <x:c r="R13" s="164" t="n">
        <x:f>IF(OR(D13="Recette",D13="Correction recette"),N13,0)</x:f>
        <x:v>0</x:v>
      </x:c>
      <x:c r="S13" s="164" t="n">
        <x:f>IF(OR(D13="Recette",D13="Correction recette"),O13,IF(OR(D13="Dépense",D13="Correction dépense"),P13,0))</x:f>
        <x:v>0</x:v>
      </x:c>
      <x:c r="T13" s="156" t="str">
        <x:f>IF(A13="","",IF(B13="","Date manquante",IF(D13="","Type manquant",IF(E13="","Compte manquant",IF(M13="","Pièce à vérifier","OK")))))</x:f>
      </x:c>
      <x:c r="U13" s="144"/>
      <x:c r="V13" s="144"/>
      <x:c r="W13" s="151"/>
    </x:row>
    <x:row r="14">
      <x:c r="A14" s="143"/>
      <x:c r="B14" s="159"/>
      <x:c r="C14" s="159"/>
      <x:c r="D14" s="144"/>
      <x:c r="E14" s="144"/>
      <x:c r="F14" s="144"/>
      <x:c r="G14" s="144"/>
      <x:c r="H14" s="144"/>
      <x:c r="I14" s="144"/>
      <x:c r="J14" s="144"/>
      <x:c r="K14" s="144"/>
      <x:c r="L14" s="144"/>
      <x:c r="M14" s="144"/>
      <x:c r="N14" s="163"/>
      <x:c r="O14" s="163"/>
      <x:c r="P14" s="163"/>
      <x:c r="Q14" s="164" t="n">
        <x:f>IF(OR(D14="Recette",D14="Correction recette",D14="Virement entrant"),N14-O14,IF(OR(D14="Dépense",D14="Correction dépense",D14="Virement sortant"),-P14,0))</x:f>
        <x:v>0</x:v>
      </x:c>
      <x:c r="R14" s="164" t="n">
        <x:f>IF(OR(D14="Recette",D14="Correction recette"),N14,0)</x:f>
        <x:v>0</x:v>
      </x:c>
      <x:c r="S14" s="164" t="n">
        <x:f>IF(OR(D14="Recette",D14="Correction recette"),O14,IF(OR(D14="Dépense",D14="Correction dépense"),P14,0))</x:f>
        <x:v>0</x:v>
      </x:c>
      <x:c r="T14" s="156" t="str">
        <x:f>IF(A14="","",IF(B14="","Date manquante",IF(D14="","Type manquant",IF(E14="","Compte manquant",IF(M14="","Pièce à vérifier","OK")))))</x:f>
      </x:c>
      <x:c r="U14" s="144"/>
      <x:c r="V14" s="144"/>
      <x:c r="W14" s="151"/>
    </x:row>
    <x:row r="15">
      <x:c r="A15" s="143"/>
      <x:c r="B15" s="159"/>
      <x:c r="C15" s="159"/>
      <x:c r="D15" s="144"/>
      <x:c r="E15" s="144"/>
      <x:c r="F15" s="144"/>
      <x:c r="G15" s="144"/>
      <x:c r="H15" s="144"/>
      <x:c r="I15" s="144"/>
      <x:c r="J15" s="144"/>
      <x:c r="K15" s="144"/>
      <x:c r="L15" s="144"/>
      <x:c r="M15" s="144"/>
      <x:c r="N15" s="163"/>
      <x:c r="O15" s="163"/>
      <x:c r="P15" s="163"/>
      <x:c r="Q15" s="164" t="n">
        <x:f>IF(OR(D15="Recette",D15="Correction recette",D15="Virement entrant"),N15-O15,IF(OR(D15="Dépense",D15="Correction dépense",D15="Virement sortant"),-P15,0))</x:f>
        <x:v>0</x:v>
      </x:c>
      <x:c r="R15" s="164" t="n">
        <x:f>IF(OR(D15="Recette",D15="Correction recette"),N15,0)</x:f>
        <x:v>0</x:v>
      </x:c>
      <x:c r="S15" s="164" t="n">
        <x:f>IF(OR(D15="Recette",D15="Correction recette"),O15,IF(OR(D15="Dépense",D15="Correction dépense"),P15,0))</x:f>
        <x:v>0</x:v>
      </x:c>
      <x:c r="T15" s="156" t="str">
        <x:f>IF(A15="","",IF(B15="","Date manquante",IF(D15="","Type manquant",IF(E15="","Compte manquant",IF(M15="","Pièce à vérifier","OK")))))</x:f>
      </x:c>
      <x:c r="U15" s="144"/>
      <x:c r="V15" s="144"/>
      <x:c r="W15" s="151"/>
    </x:row>
    <x:row r="16">
      <x:c r="A16" s="143"/>
      <x:c r="B16" s="159"/>
      <x:c r="C16" s="159"/>
      <x:c r="D16" s="144"/>
      <x:c r="E16" s="144"/>
      <x:c r="F16" s="144"/>
      <x:c r="G16" s="144"/>
      <x:c r="H16" s="144"/>
      <x:c r="I16" s="144"/>
      <x:c r="J16" s="144"/>
      <x:c r="K16" s="144"/>
      <x:c r="L16" s="144"/>
      <x:c r="M16" s="144"/>
      <x:c r="N16" s="163"/>
      <x:c r="O16" s="163"/>
      <x:c r="P16" s="163"/>
      <x:c r="Q16" s="164" t="n">
        <x:f>IF(OR(D16="Recette",D16="Correction recette",D16="Virement entrant"),N16-O16,IF(OR(D16="Dépense",D16="Correction dépense",D16="Virement sortant"),-P16,0))</x:f>
        <x:v>0</x:v>
      </x:c>
      <x:c r="R16" s="164" t="n">
        <x:f>IF(OR(D16="Recette",D16="Correction recette"),N16,0)</x:f>
        <x:v>0</x:v>
      </x:c>
      <x:c r="S16" s="164" t="n">
        <x:f>IF(OR(D16="Recette",D16="Correction recette"),O16,IF(OR(D16="Dépense",D16="Correction dépense"),P16,0))</x:f>
        <x:v>0</x:v>
      </x:c>
      <x:c r="T16" s="156" t="str">
        <x:f>IF(A16="","",IF(B16="","Date manquante",IF(D16="","Type manquant",IF(E16="","Compte manquant",IF(M16="","Pièce à vérifier","OK")))))</x:f>
      </x:c>
      <x:c r="U16" s="144"/>
      <x:c r="V16" s="144"/>
      <x:c r="W16" s="151"/>
    </x:row>
    <x:row r="17">
      <x:c r="A17" s="143"/>
      <x:c r="B17" s="159"/>
      <x:c r="C17" s="159"/>
      <x:c r="D17" s="144"/>
      <x:c r="E17" s="144"/>
      <x:c r="F17" s="144"/>
      <x:c r="G17" s="144"/>
      <x:c r="H17" s="144"/>
      <x:c r="I17" s="144"/>
      <x:c r="J17" s="144"/>
      <x:c r="K17" s="144"/>
      <x:c r="L17" s="144"/>
      <x:c r="M17" s="144"/>
      <x:c r="N17" s="163"/>
      <x:c r="O17" s="163"/>
      <x:c r="P17" s="163"/>
      <x:c r="Q17" s="164" t="n">
        <x:f>IF(OR(D17="Recette",D17="Correction recette",D17="Virement entrant"),N17-O17,IF(OR(D17="Dépense",D17="Correction dépense",D17="Virement sortant"),-P17,0))</x:f>
        <x:v>0</x:v>
      </x:c>
      <x:c r="R17" s="164" t="n">
        <x:f>IF(OR(D17="Recette",D17="Correction recette"),N17,0)</x:f>
        <x:v>0</x:v>
      </x:c>
      <x:c r="S17" s="164" t="n">
        <x:f>IF(OR(D17="Recette",D17="Correction recette"),O17,IF(OR(D17="Dépense",D17="Correction dépense"),P17,0))</x:f>
        <x:v>0</x:v>
      </x:c>
      <x:c r="T17" s="156" t="str">
        <x:f>IF(A17="","",IF(B17="","Date manquante",IF(D17="","Type manquant",IF(E17="","Compte manquant",IF(M17="","Pièce à vérifier","OK")))))</x:f>
      </x:c>
      <x:c r="U17" s="144"/>
      <x:c r="V17" s="144"/>
      <x:c r="W17" s="151"/>
    </x:row>
    <x:row r="18">
      <x:c r="A18" s="143"/>
      <x:c r="B18" s="159"/>
      <x:c r="C18" s="159"/>
      <x:c r="D18" s="144"/>
      <x:c r="E18" s="144"/>
      <x:c r="F18" s="144"/>
      <x:c r="G18" s="144"/>
      <x:c r="H18" s="144"/>
      <x:c r="I18" s="144"/>
      <x:c r="J18" s="144"/>
      <x:c r="K18" s="144"/>
      <x:c r="L18" s="144"/>
      <x:c r="M18" s="144"/>
      <x:c r="N18" s="163"/>
      <x:c r="O18" s="163"/>
      <x:c r="P18" s="163"/>
      <x:c r="Q18" s="164" t="n">
        <x:f>IF(OR(D18="Recette",D18="Correction recette",D18="Virement entrant"),N18-O18,IF(OR(D18="Dépense",D18="Correction dépense",D18="Virement sortant"),-P18,0))</x:f>
        <x:v>0</x:v>
      </x:c>
      <x:c r="R18" s="164" t="n">
        <x:f>IF(OR(D18="Recette",D18="Correction recette"),N18,0)</x:f>
        <x:v>0</x:v>
      </x:c>
      <x:c r="S18" s="164" t="n">
        <x:f>IF(OR(D18="Recette",D18="Correction recette"),O18,IF(OR(D18="Dépense",D18="Correction dépense"),P18,0))</x:f>
        <x:v>0</x:v>
      </x:c>
      <x:c r="T18" s="156" t="str">
        <x:f>IF(A18="","",IF(B18="","Date manquante",IF(D18="","Type manquant",IF(E18="","Compte manquant",IF(M18="","Pièce à vérifier","OK")))))</x:f>
      </x:c>
      <x:c r="U18" s="144"/>
      <x:c r="V18" s="144"/>
      <x:c r="W18" s="151"/>
    </x:row>
    <x:row r="19">
      <x:c r="A19" s="143"/>
      <x:c r="B19" s="159"/>
      <x:c r="C19" s="159"/>
      <x:c r="D19" s="144"/>
      <x:c r="E19" s="144"/>
      <x:c r="F19" s="144"/>
      <x:c r="G19" s="144"/>
      <x:c r="H19" s="144"/>
      <x:c r="I19" s="144"/>
      <x:c r="J19" s="144"/>
      <x:c r="K19" s="144"/>
      <x:c r="L19" s="144"/>
      <x:c r="M19" s="144"/>
      <x:c r="N19" s="163"/>
      <x:c r="O19" s="163"/>
      <x:c r="P19" s="163"/>
      <x:c r="Q19" s="164" t="n">
        <x:f>IF(OR(D19="Recette",D19="Correction recette",D19="Virement entrant"),N19-O19,IF(OR(D19="Dépense",D19="Correction dépense",D19="Virement sortant"),-P19,0))</x:f>
        <x:v>0</x:v>
      </x:c>
      <x:c r="R19" s="164" t="n">
        <x:f>IF(OR(D19="Recette",D19="Correction recette"),N19,0)</x:f>
        <x:v>0</x:v>
      </x:c>
      <x:c r="S19" s="164" t="n">
        <x:f>IF(OR(D19="Recette",D19="Correction recette"),O19,IF(OR(D19="Dépense",D19="Correction dépense"),P19,0))</x:f>
        <x:v>0</x:v>
      </x:c>
      <x:c r="T19" s="156" t="str">
        <x:f>IF(A19="","",IF(B19="","Date manquante",IF(D19="","Type manquant",IF(E19="","Compte manquant",IF(M19="","Pièce à vérifier","OK")))))</x:f>
      </x:c>
      <x:c r="U19" s="144"/>
      <x:c r="V19" s="144"/>
      <x:c r="W19" s="151"/>
    </x:row>
    <x:row r="20">
      <x:c r="A20" s="143"/>
      <x:c r="B20" s="159"/>
      <x:c r="C20" s="159"/>
      <x:c r="D20" s="144"/>
      <x:c r="E20" s="144"/>
      <x:c r="F20" s="144"/>
      <x:c r="G20" s="144"/>
      <x:c r="H20" s="144"/>
      <x:c r="I20" s="144"/>
      <x:c r="J20" s="144"/>
      <x:c r="K20" s="144"/>
      <x:c r="L20" s="144"/>
      <x:c r="M20" s="144"/>
      <x:c r="N20" s="163"/>
      <x:c r="O20" s="163"/>
      <x:c r="P20" s="163"/>
      <x:c r="Q20" s="164" t="n">
        <x:f>IF(OR(D20="Recette",D20="Correction recette",D20="Virement entrant"),N20-O20,IF(OR(D20="Dépense",D20="Correction dépense",D20="Virement sortant"),-P20,0))</x:f>
        <x:v>0</x:v>
      </x:c>
      <x:c r="R20" s="164" t="n">
        <x:f>IF(OR(D20="Recette",D20="Correction recette"),N20,0)</x:f>
        <x:v>0</x:v>
      </x:c>
      <x:c r="S20" s="164" t="n">
        <x:f>IF(OR(D20="Recette",D20="Correction recette"),O20,IF(OR(D20="Dépense",D20="Correction dépense"),P20,0))</x:f>
        <x:v>0</x:v>
      </x:c>
      <x:c r="T20" s="156" t="str">
        <x:f>IF(A20="","",IF(B20="","Date manquante",IF(D20="","Type manquant",IF(E20="","Compte manquant",IF(M20="","Pièce à vérifier","OK")))))</x:f>
      </x:c>
      <x:c r="U20" s="144"/>
      <x:c r="V20" s="144"/>
      <x:c r="W20" s="151"/>
    </x:row>
    <x:row r="21">
      <x:c r="A21" s="143"/>
      <x:c r="B21" s="159"/>
      <x:c r="C21" s="159"/>
      <x:c r="D21" s="144"/>
      <x:c r="E21" s="144"/>
      <x:c r="F21" s="144"/>
      <x:c r="G21" s="144"/>
      <x:c r="H21" s="144"/>
      <x:c r="I21" s="144"/>
      <x:c r="J21" s="144"/>
      <x:c r="K21" s="144"/>
      <x:c r="L21" s="144"/>
      <x:c r="M21" s="144"/>
      <x:c r="N21" s="163"/>
      <x:c r="O21" s="163"/>
      <x:c r="P21" s="163"/>
      <x:c r="Q21" s="164" t="n">
        <x:f>IF(OR(D21="Recette",D21="Correction recette",D21="Virement entrant"),N21-O21,IF(OR(D21="Dépense",D21="Correction dépense",D21="Virement sortant"),-P21,0))</x:f>
        <x:v>0</x:v>
      </x:c>
      <x:c r="R21" s="164" t="n">
        <x:f>IF(OR(D21="Recette",D21="Correction recette"),N21,0)</x:f>
        <x:v>0</x:v>
      </x:c>
      <x:c r="S21" s="164" t="n">
        <x:f>IF(OR(D21="Recette",D21="Correction recette"),O21,IF(OR(D21="Dépense",D21="Correction dépense"),P21,0))</x:f>
        <x:v>0</x:v>
      </x:c>
      <x:c r="T21" s="156" t="str">
        <x:f>IF(A21="","",IF(B21="","Date manquante",IF(D21="","Type manquant",IF(E21="","Compte manquant",IF(M21="","Pièce à vérifier","OK")))))</x:f>
      </x:c>
      <x:c r="U21" s="144"/>
      <x:c r="V21" s="144"/>
      <x:c r="W21" s="151"/>
    </x:row>
    <x:row r="22">
      <x:c r="A22" s="143"/>
      <x:c r="B22" s="159"/>
      <x:c r="C22" s="159"/>
      <x:c r="D22" s="144"/>
      <x:c r="E22" s="144"/>
      <x:c r="F22" s="144"/>
      <x:c r="G22" s="144"/>
      <x:c r="H22" s="144"/>
      <x:c r="I22" s="144"/>
      <x:c r="J22" s="144"/>
      <x:c r="K22" s="144"/>
      <x:c r="L22" s="144"/>
      <x:c r="M22" s="144"/>
      <x:c r="N22" s="163"/>
      <x:c r="O22" s="163"/>
      <x:c r="P22" s="163"/>
      <x:c r="Q22" s="164" t="n">
        <x:f>IF(OR(D22="Recette",D22="Correction recette",D22="Virement entrant"),N22-O22,IF(OR(D22="Dépense",D22="Correction dépense",D22="Virement sortant"),-P22,0))</x:f>
        <x:v>0</x:v>
      </x:c>
      <x:c r="R22" s="164" t="n">
        <x:f>IF(OR(D22="Recette",D22="Correction recette"),N22,0)</x:f>
        <x:v>0</x:v>
      </x:c>
      <x:c r="S22" s="164" t="n">
        <x:f>IF(OR(D22="Recette",D22="Correction recette"),O22,IF(OR(D22="Dépense",D22="Correction dépense"),P22,0))</x:f>
        <x:v>0</x:v>
      </x:c>
      <x:c r="T22" s="156" t="str">
        <x:f>IF(A22="","",IF(B22="","Date manquante",IF(D22="","Type manquant",IF(E22="","Compte manquant",IF(M22="","Pièce à vérifier","OK")))))</x:f>
      </x:c>
      <x:c r="U22" s="144"/>
      <x:c r="V22" s="144"/>
      <x:c r="W22" s="151"/>
    </x:row>
    <x:row r="23">
      <x:c r="A23" s="143"/>
      <x:c r="B23" s="159"/>
      <x:c r="C23" s="159"/>
      <x:c r="D23" s="144"/>
      <x:c r="E23" s="144"/>
      <x:c r="F23" s="144"/>
      <x:c r="G23" s="144"/>
      <x:c r="H23" s="144"/>
      <x:c r="I23" s="144"/>
      <x:c r="J23" s="144"/>
      <x:c r="K23" s="144"/>
      <x:c r="L23" s="144"/>
      <x:c r="M23" s="144"/>
      <x:c r="N23" s="163"/>
      <x:c r="O23" s="163"/>
      <x:c r="P23" s="163"/>
      <x:c r="Q23" s="164" t="n">
        <x:f>IF(OR(D23="Recette",D23="Correction recette",D23="Virement entrant"),N23-O23,IF(OR(D23="Dépense",D23="Correction dépense",D23="Virement sortant"),-P23,0))</x:f>
        <x:v>0</x:v>
      </x:c>
      <x:c r="R23" s="164" t="n">
        <x:f>IF(OR(D23="Recette",D23="Correction recette"),N23,0)</x:f>
        <x:v>0</x:v>
      </x:c>
      <x:c r="S23" s="164" t="n">
        <x:f>IF(OR(D23="Recette",D23="Correction recette"),O23,IF(OR(D23="Dépense",D23="Correction dépense"),P23,0))</x:f>
        <x:v>0</x:v>
      </x:c>
      <x:c r="T23" s="156" t="str">
        <x:f>IF(A23="","",IF(B23="","Date manquante",IF(D23="","Type manquant",IF(E23="","Compte manquant",IF(M23="","Pièce à vérifier","OK")))))</x:f>
      </x:c>
      <x:c r="U23" s="144"/>
      <x:c r="V23" s="144"/>
      <x:c r="W23" s="151"/>
    </x:row>
    <x:row r="24">
      <x:c r="A24" s="143"/>
      <x:c r="B24" s="159"/>
      <x:c r="C24" s="159"/>
      <x:c r="D24" s="144"/>
      <x:c r="E24" s="144"/>
      <x:c r="F24" s="144"/>
      <x:c r="G24" s="144"/>
      <x:c r="H24" s="144"/>
      <x:c r="I24" s="144"/>
      <x:c r="J24" s="144"/>
      <x:c r="K24" s="144"/>
      <x:c r="L24" s="144"/>
      <x:c r="M24" s="144"/>
      <x:c r="N24" s="163"/>
      <x:c r="O24" s="163"/>
      <x:c r="P24" s="163"/>
      <x:c r="Q24" s="164" t="n">
        <x:f>IF(OR(D24="Recette",D24="Correction recette",D24="Virement entrant"),N24-O24,IF(OR(D24="Dépense",D24="Correction dépense",D24="Virement sortant"),-P24,0))</x:f>
        <x:v>0</x:v>
      </x:c>
      <x:c r="R24" s="164" t="n">
        <x:f>IF(OR(D24="Recette",D24="Correction recette"),N24,0)</x:f>
        <x:v>0</x:v>
      </x:c>
      <x:c r="S24" s="164" t="n">
        <x:f>IF(OR(D24="Recette",D24="Correction recette"),O24,IF(OR(D24="Dépense",D24="Correction dépense"),P24,0))</x:f>
        <x:v>0</x:v>
      </x:c>
      <x:c r="T24" s="156" t="str">
        <x:f>IF(A24="","",IF(B24="","Date manquante",IF(D24="","Type manquant",IF(E24="","Compte manquant",IF(M24="","Pièce à vérifier","OK")))))</x:f>
      </x:c>
      <x:c r="U24" s="144"/>
      <x:c r="V24" s="144"/>
      <x:c r="W24" s="151"/>
    </x:row>
    <x:row r="25">
      <x:c r="A25" s="143"/>
      <x:c r="B25" s="159"/>
      <x:c r="C25" s="159"/>
      <x:c r="D25" s="144"/>
      <x:c r="E25" s="144"/>
      <x:c r="F25" s="144"/>
      <x:c r="G25" s="144"/>
      <x:c r="H25" s="144"/>
      <x:c r="I25" s="144"/>
      <x:c r="J25" s="144"/>
      <x:c r="K25" s="144"/>
      <x:c r="L25" s="144"/>
      <x:c r="M25" s="144"/>
      <x:c r="N25" s="163"/>
      <x:c r="O25" s="163"/>
      <x:c r="P25" s="163"/>
      <x:c r="Q25" s="164" t="n">
        <x:f>IF(OR(D25="Recette",D25="Correction recette",D25="Virement entrant"),N25-O25,IF(OR(D25="Dépense",D25="Correction dépense",D25="Virement sortant"),-P25,0))</x:f>
        <x:v>0</x:v>
      </x:c>
      <x:c r="R25" s="164" t="n">
        <x:f>IF(OR(D25="Recette",D25="Correction recette"),N25,0)</x:f>
        <x:v>0</x:v>
      </x:c>
      <x:c r="S25" s="164" t="n">
        <x:f>IF(OR(D25="Recette",D25="Correction recette"),O25,IF(OR(D25="Dépense",D25="Correction dépense"),P25,0))</x:f>
        <x:v>0</x:v>
      </x:c>
      <x:c r="T25" s="156" t="str">
        <x:f>IF(A25="","",IF(B25="","Date manquante",IF(D25="","Type manquant",IF(E25="","Compte manquant",IF(M25="","Pièce à vérifier","OK")))))</x:f>
      </x:c>
      <x:c r="U25" s="144"/>
      <x:c r="V25" s="144"/>
      <x:c r="W25" s="151"/>
    </x:row>
    <x:row r="26">
      <x:c r="A26" s="143"/>
      <x:c r="B26" s="159"/>
      <x:c r="C26" s="159"/>
      <x:c r="D26" s="144"/>
      <x:c r="E26" s="144"/>
      <x:c r="F26" s="144"/>
      <x:c r="G26" s="144"/>
      <x:c r="H26" s="144"/>
      <x:c r="I26" s="144"/>
      <x:c r="J26" s="144"/>
      <x:c r="K26" s="144"/>
      <x:c r="L26" s="144"/>
      <x:c r="M26" s="144"/>
      <x:c r="N26" s="163"/>
      <x:c r="O26" s="163"/>
      <x:c r="P26" s="163"/>
      <x:c r="Q26" s="164" t="n">
        <x:f>IF(OR(D26="Recette",D26="Correction recette",D26="Virement entrant"),N26-O26,IF(OR(D26="Dépense",D26="Correction dépense",D26="Virement sortant"),-P26,0))</x:f>
        <x:v>0</x:v>
      </x:c>
      <x:c r="R26" s="164" t="n">
        <x:f>IF(OR(D26="Recette",D26="Correction recette"),N26,0)</x:f>
        <x:v>0</x:v>
      </x:c>
      <x:c r="S26" s="164" t="n">
        <x:f>IF(OR(D26="Recette",D26="Correction recette"),O26,IF(OR(D26="Dépense",D26="Correction dépense"),P26,0))</x:f>
        <x:v>0</x:v>
      </x:c>
      <x:c r="T26" s="156" t="str">
        <x:f>IF(A26="","",IF(B26="","Date manquante",IF(D26="","Type manquant",IF(E26="","Compte manquant",IF(M26="","Pièce à vérifier","OK")))))</x:f>
      </x:c>
      <x:c r="U26" s="144"/>
      <x:c r="V26" s="144"/>
      <x:c r="W26" s="151"/>
    </x:row>
    <x:row r="27">
      <x:c r="A27" s="143"/>
      <x:c r="B27" s="159"/>
      <x:c r="C27" s="159"/>
      <x:c r="D27" s="144"/>
      <x:c r="E27" s="144"/>
      <x:c r="F27" s="144"/>
      <x:c r="G27" s="144"/>
      <x:c r="H27" s="144"/>
      <x:c r="I27" s="144"/>
      <x:c r="J27" s="144"/>
      <x:c r="K27" s="144"/>
      <x:c r="L27" s="144"/>
      <x:c r="M27" s="144"/>
      <x:c r="N27" s="163"/>
      <x:c r="O27" s="163"/>
      <x:c r="P27" s="163"/>
      <x:c r="Q27" s="164" t="n">
        <x:f>IF(OR(D27="Recette",D27="Correction recette",D27="Virement entrant"),N27-O27,IF(OR(D27="Dépense",D27="Correction dépense",D27="Virement sortant"),-P27,0))</x:f>
        <x:v>0</x:v>
      </x:c>
      <x:c r="R27" s="164" t="n">
        <x:f>IF(OR(D27="Recette",D27="Correction recette"),N27,0)</x:f>
        <x:v>0</x:v>
      </x:c>
      <x:c r="S27" s="164" t="n">
        <x:f>IF(OR(D27="Recette",D27="Correction recette"),O27,IF(OR(D27="Dépense",D27="Correction dépense"),P27,0))</x:f>
        <x:v>0</x:v>
      </x:c>
      <x:c r="T27" s="156" t="str">
        <x:f>IF(A27="","",IF(B27="","Date manquante",IF(D27="","Type manquant",IF(E27="","Compte manquant",IF(M27="","Pièce à vérifier","OK")))))</x:f>
      </x:c>
      <x:c r="U27" s="144"/>
      <x:c r="V27" s="144"/>
      <x:c r="W27" s="151"/>
    </x:row>
    <x:row r="28">
      <x:c r="A28" s="143"/>
      <x:c r="B28" s="159"/>
      <x:c r="C28" s="159"/>
      <x:c r="D28" s="144"/>
      <x:c r="E28" s="144"/>
      <x:c r="F28" s="144"/>
      <x:c r="G28" s="144"/>
      <x:c r="H28" s="144"/>
      <x:c r="I28" s="144"/>
      <x:c r="J28" s="144"/>
      <x:c r="K28" s="144"/>
      <x:c r="L28" s="144"/>
      <x:c r="M28" s="144"/>
      <x:c r="N28" s="163"/>
      <x:c r="O28" s="163"/>
      <x:c r="P28" s="163"/>
      <x:c r="Q28" s="164" t="n">
        <x:f>IF(OR(D28="Recette",D28="Correction recette",D28="Virement entrant"),N28-O28,IF(OR(D28="Dépense",D28="Correction dépense",D28="Virement sortant"),-P28,0))</x:f>
        <x:v>0</x:v>
      </x:c>
      <x:c r="R28" s="164" t="n">
        <x:f>IF(OR(D28="Recette",D28="Correction recette"),N28,0)</x:f>
        <x:v>0</x:v>
      </x:c>
      <x:c r="S28" s="164" t="n">
        <x:f>IF(OR(D28="Recette",D28="Correction recette"),O28,IF(OR(D28="Dépense",D28="Correction dépense"),P28,0))</x:f>
        <x:v>0</x:v>
      </x:c>
      <x:c r="T28" s="156" t="str">
        <x:f>IF(A28="","",IF(B28="","Date manquante",IF(D28="","Type manquant",IF(E28="","Compte manquant",IF(M28="","Pièce à vérifier","OK")))))</x:f>
      </x:c>
      <x:c r="U28" s="144"/>
      <x:c r="V28" s="144"/>
      <x:c r="W28" s="151"/>
    </x:row>
    <x:row r="29">
      <x:c r="A29" s="143"/>
      <x:c r="B29" s="159"/>
      <x:c r="C29" s="159"/>
      <x:c r="D29" s="144"/>
      <x:c r="E29" s="144"/>
      <x:c r="F29" s="144"/>
      <x:c r="G29" s="144"/>
      <x:c r="H29" s="144"/>
      <x:c r="I29" s="144"/>
      <x:c r="J29" s="144"/>
      <x:c r="K29" s="144"/>
      <x:c r="L29" s="144"/>
      <x:c r="M29" s="144"/>
      <x:c r="N29" s="163"/>
      <x:c r="O29" s="163"/>
      <x:c r="P29" s="163"/>
      <x:c r="Q29" s="164" t="n">
        <x:f>IF(OR(D29="Recette",D29="Correction recette",D29="Virement entrant"),N29-O29,IF(OR(D29="Dépense",D29="Correction dépense",D29="Virement sortant"),-P29,0))</x:f>
        <x:v>0</x:v>
      </x:c>
      <x:c r="R29" s="164" t="n">
        <x:f>IF(OR(D29="Recette",D29="Correction recette"),N29,0)</x:f>
        <x:v>0</x:v>
      </x:c>
      <x:c r="S29" s="164" t="n">
        <x:f>IF(OR(D29="Recette",D29="Correction recette"),O29,IF(OR(D29="Dépense",D29="Correction dépense"),P29,0))</x:f>
        <x:v>0</x:v>
      </x:c>
      <x:c r="T29" s="156" t="str">
        <x:f>IF(A29="","",IF(B29="","Date manquante",IF(D29="","Type manquant",IF(E29="","Compte manquant",IF(M29="","Pièce à vérifier","OK")))))</x:f>
      </x:c>
      <x:c r="U29" s="144"/>
      <x:c r="V29" s="144"/>
      <x:c r="W29" s="151"/>
    </x:row>
    <x:row r="30">
      <x:c r="A30" s="143"/>
      <x:c r="B30" s="159"/>
      <x:c r="C30" s="159"/>
      <x:c r="D30" s="144"/>
      <x:c r="E30" s="144"/>
      <x:c r="F30" s="144"/>
      <x:c r="G30" s="144"/>
      <x:c r="H30" s="144"/>
      <x:c r="I30" s="144"/>
      <x:c r="J30" s="144"/>
      <x:c r="K30" s="144"/>
      <x:c r="L30" s="144"/>
      <x:c r="M30" s="144"/>
      <x:c r="N30" s="163"/>
      <x:c r="O30" s="163"/>
      <x:c r="P30" s="163"/>
      <x:c r="Q30" s="164" t="n">
        <x:f>IF(OR(D30="Recette",D30="Correction recette",D30="Virement entrant"),N30-O30,IF(OR(D30="Dépense",D30="Correction dépense",D30="Virement sortant"),-P30,0))</x:f>
        <x:v>0</x:v>
      </x:c>
      <x:c r="R30" s="164" t="n">
        <x:f>IF(OR(D30="Recette",D30="Correction recette"),N30,0)</x:f>
        <x:v>0</x:v>
      </x:c>
      <x:c r="S30" s="164" t="n">
        <x:f>IF(OR(D30="Recette",D30="Correction recette"),O30,IF(OR(D30="Dépense",D30="Correction dépense"),P30,0))</x:f>
        <x:v>0</x:v>
      </x:c>
      <x:c r="T30" s="156" t="str">
        <x:f>IF(A30="","",IF(B30="","Date manquante",IF(D30="","Type manquant",IF(E30="","Compte manquant",IF(M30="","Pièce à vérifier","OK")))))</x:f>
      </x:c>
      <x:c r="U30" s="144"/>
      <x:c r="V30" s="144"/>
      <x:c r="W30" s="151"/>
    </x:row>
    <x:row r="31">
      <x:c r="A31" s="143"/>
      <x:c r="B31" s="159"/>
      <x:c r="C31" s="159"/>
      <x:c r="D31" s="144"/>
      <x:c r="E31" s="144"/>
      <x:c r="F31" s="144"/>
      <x:c r="G31" s="144"/>
      <x:c r="H31" s="144"/>
      <x:c r="I31" s="144"/>
      <x:c r="J31" s="144"/>
      <x:c r="K31" s="144"/>
      <x:c r="L31" s="144"/>
      <x:c r="M31" s="144"/>
      <x:c r="N31" s="163"/>
      <x:c r="O31" s="163"/>
      <x:c r="P31" s="163"/>
      <x:c r="Q31" s="164" t="n">
        <x:f>IF(OR(D31="Recette",D31="Correction recette",D31="Virement entrant"),N31-O31,IF(OR(D31="Dépense",D31="Correction dépense",D31="Virement sortant"),-P31,0))</x:f>
        <x:v>0</x:v>
      </x:c>
      <x:c r="R31" s="164" t="n">
        <x:f>IF(OR(D31="Recette",D31="Correction recette"),N31,0)</x:f>
        <x:v>0</x:v>
      </x:c>
      <x:c r="S31" s="164" t="n">
        <x:f>IF(OR(D31="Recette",D31="Correction recette"),O31,IF(OR(D31="Dépense",D31="Correction dépense"),P31,0))</x:f>
        <x:v>0</x:v>
      </x:c>
      <x:c r="T31" s="156" t="str">
        <x:f>IF(A31="","",IF(B31="","Date manquante",IF(D31="","Type manquant",IF(E31="","Compte manquant",IF(M31="","Pièce à vérifier","OK")))))</x:f>
      </x:c>
      <x:c r="U31" s="144"/>
      <x:c r="V31" s="144"/>
      <x:c r="W31" s="151"/>
    </x:row>
    <x:row r="32">
      <x:c r="A32" s="143"/>
      <x:c r="B32" s="159"/>
      <x:c r="C32" s="159"/>
      <x:c r="D32" s="144"/>
      <x:c r="E32" s="144"/>
      <x:c r="F32" s="144"/>
      <x:c r="G32" s="144"/>
      <x:c r="H32" s="144"/>
      <x:c r="I32" s="144"/>
      <x:c r="J32" s="144"/>
      <x:c r="K32" s="144"/>
      <x:c r="L32" s="144"/>
      <x:c r="M32" s="144"/>
      <x:c r="N32" s="163"/>
      <x:c r="O32" s="163"/>
      <x:c r="P32" s="163"/>
      <x:c r="Q32" s="164" t="n">
        <x:f>IF(OR(D32="Recette",D32="Correction recette",D32="Virement entrant"),N32-O32,IF(OR(D32="Dépense",D32="Correction dépense",D32="Virement sortant"),-P32,0))</x:f>
        <x:v>0</x:v>
      </x:c>
      <x:c r="R32" s="164" t="n">
        <x:f>IF(OR(D32="Recette",D32="Correction recette"),N32,0)</x:f>
        <x:v>0</x:v>
      </x:c>
      <x:c r="S32" s="164" t="n">
        <x:f>IF(OR(D32="Recette",D32="Correction recette"),O32,IF(OR(D32="Dépense",D32="Correction dépense"),P32,0))</x:f>
        <x:v>0</x:v>
      </x:c>
      <x:c r="T32" s="156" t="str">
        <x:f>IF(A32="","",IF(B32="","Date manquante",IF(D32="","Type manquant",IF(E32="","Compte manquant",IF(M32="","Pièce à vérifier","OK")))))</x:f>
      </x:c>
      <x:c r="U32" s="144"/>
      <x:c r="V32" s="144"/>
      <x:c r="W32" s="151"/>
    </x:row>
    <x:row r="33">
      <x:c r="A33" s="143"/>
      <x:c r="B33" s="159"/>
      <x:c r="C33" s="159"/>
      <x:c r="D33" s="144"/>
      <x:c r="E33" s="144"/>
      <x:c r="F33" s="144"/>
      <x:c r="G33" s="144"/>
      <x:c r="H33" s="144"/>
      <x:c r="I33" s="144"/>
      <x:c r="J33" s="144"/>
      <x:c r="K33" s="144"/>
      <x:c r="L33" s="144"/>
      <x:c r="M33" s="144"/>
      <x:c r="N33" s="163"/>
      <x:c r="O33" s="163"/>
      <x:c r="P33" s="163"/>
      <x:c r="Q33" s="164" t="n">
        <x:f>IF(OR(D33="Recette",D33="Correction recette",D33="Virement entrant"),N33-O33,IF(OR(D33="Dépense",D33="Correction dépense",D33="Virement sortant"),-P33,0))</x:f>
        <x:v>0</x:v>
      </x:c>
      <x:c r="R33" s="164" t="n">
        <x:f>IF(OR(D33="Recette",D33="Correction recette"),N33,0)</x:f>
        <x:v>0</x:v>
      </x:c>
      <x:c r="S33" s="164" t="n">
        <x:f>IF(OR(D33="Recette",D33="Correction recette"),O33,IF(OR(D33="Dépense",D33="Correction dépense"),P33,0))</x:f>
        <x:v>0</x:v>
      </x:c>
      <x:c r="T33" s="156" t="str">
        <x:f>IF(A33="","",IF(B33="","Date manquante",IF(D33="","Type manquant",IF(E33="","Compte manquant",IF(M33="","Pièce à vérifier","OK")))))</x:f>
      </x:c>
      <x:c r="U33" s="144"/>
      <x:c r="V33" s="144"/>
      <x:c r="W33" s="151"/>
    </x:row>
    <x:row r="34">
      <x:c r="A34" s="143"/>
      <x:c r="B34" s="159"/>
      <x:c r="C34" s="159"/>
      <x:c r="D34" s="144"/>
      <x:c r="E34" s="144"/>
      <x:c r="F34" s="144"/>
      <x:c r="G34" s="144"/>
      <x:c r="H34" s="144"/>
      <x:c r="I34" s="144"/>
      <x:c r="J34" s="144"/>
      <x:c r="K34" s="144"/>
      <x:c r="L34" s="144"/>
      <x:c r="M34" s="144"/>
      <x:c r="N34" s="163"/>
      <x:c r="O34" s="163"/>
      <x:c r="P34" s="163"/>
      <x:c r="Q34" s="164" t="n">
        <x:f>IF(OR(D34="Recette",D34="Correction recette",D34="Virement entrant"),N34-O34,IF(OR(D34="Dépense",D34="Correction dépense",D34="Virement sortant"),-P34,0))</x:f>
        <x:v>0</x:v>
      </x:c>
      <x:c r="R34" s="164" t="n">
        <x:f>IF(OR(D34="Recette",D34="Correction recette"),N34,0)</x:f>
        <x:v>0</x:v>
      </x:c>
      <x:c r="S34" s="164" t="n">
        <x:f>IF(OR(D34="Recette",D34="Correction recette"),O34,IF(OR(D34="Dépense",D34="Correction dépense"),P34,0))</x:f>
        <x:v>0</x:v>
      </x:c>
      <x:c r="T34" s="156" t="str">
        <x:f>IF(A34="","",IF(B34="","Date manquante",IF(D34="","Type manquant",IF(E34="","Compte manquant",IF(M34="","Pièce à vérifier","OK")))))</x:f>
      </x:c>
      <x:c r="U34" s="144"/>
      <x:c r="V34" s="144"/>
      <x:c r="W34" s="151"/>
    </x:row>
    <x:row r="35">
      <x:c r="A35" s="143"/>
      <x:c r="B35" s="159"/>
      <x:c r="C35" s="159"/>
      <x:c r="D35" s="144"/>
      <x:c r="E35" s="144"/>
      <x:c r="F35" s="144"/>
      <x:c r="G35" s="144"/>
      <x:c r="H35" s="144"/>
      <x:c r="I35" s="144"/>
      <x:c r="J35" s="144"/>
      <x:c r="K35" s="144"/>
      <x:c r="L35" s="144"/>
      <x:c r="M35" s="144"/>
      <x:c r="N35" s="163"/>
      <x:c r="O35" s="163"/>
      <x:c r="P35" s="163"/>
      <x:c r="Q35" s="164" t="n">
        <x:f>IF(OR(D35="Recette",D35="Correction recette",D35="Virement entrant"),N35-O35,IF(OR(D35="Dépense",D35="Correction dépense",D35="Virement sortant"),-P35,0))</x:f>
        <x:v>0</x:v>
      </x:c>
      <x:c r="R35" s="164" t="n">
        <x:f>IF(OR(D35="Recette",D35="Correction recette"),N35,0)</x:f>
        <x:v>0</x:v>
      </x:c>
      <x:c r="S35" s="164" t="n">
        <x:f>IF(OR(D35="Recette",D35="Correction recette"),O35,IF(OR(D35="Dépense",D35="Correction dépense"),P35,0))</x:f>
        <x:v>0</x:v>
      </x:c>
      <x:c r="T35" s="156" t="str">
        <x:f>IF(A35="","",IF(B35="","Date manquante",IF(D35="","Type manquant",IF(E35="","Compte manquant",IF(M35="","Pièce à vérifier","OK")))))</x:f>
      </x:c>
      <x:c r="U35" s="144"/>
      <x:c r="V35" s="144"/>
      <x:c r="W35" s="151"/>
    </x:row>
    <x:row r="36">
      <x:c r="A36" s="143"/>
      <x:c r="B36" s="159"/>
      <x:c r="C36" s="159"/>
      <x:c r="D36" s="144"/>
      <x:c r="E36" s="144"/>
      <x:c r="F36" s="144"/>
      <x:c r="G36" s="144"/>
      <x:c r="H36" s="144"/>
      <x:c r="I36" s="144"/>
      <x:c r="J36" s="144"/>
      <x:c r="K36" s="144"/>
      <x:c r="L36" s="144"/>
      <x:c r="M36" s="144"/>
      <x:c r="N36" s="163"/>
      <x:c r="O36" s="163"/>
      <x:c r="P36" s="163"/>
      <x:c r="Q36" s="164" t="n">
        <x:f>IF(OR(D36="Recette",D36="Correction recette",D36="Virement entrant"),N36-O36,IF(OR(D36="Dépense",D36="Correction dépense",D36="Virement sortant"),-P36,0))</x:f>
        <x:v>0</x:v>
      </x:c>
      <x:c r="R36" s="164" t="n">
        <x:f>IF(OR(D36="Recette",D36="Correction recette"),N36,0)</x:f>
        <x:v>0</x:v>
      </x:c>
      <x:c r="S36" s="164" t="n">
        <x:f>IF(OR(D36="Recette",D36="Correction recette"),O36,IF(OR(D36="Dépense",D36="Correction dépense"),P36,0))</x:f>
        <x:v>0</x:v>
      </x:c>
      <x:c r="T36" s="156" t="str">
        <x:f>IF(A36="","",IF(B36="","Date manquante",IF(D36="","Type manquant",IF(E36="","Compte manquant",IF(M36="","Pièce à vérifier","OK")))))</x:f>
      </x:c>
      <x:c r="U36" s="144"/>
      <x:c r="V36" s="144"/>
      <x:c r="W36" s="151"/>
    </x:row>
    <x:row r="37">
      <x:c r="A37" s="143"/>
      <x:c r="B37" s="159"/>
      <x:c r="C37" s="159"/>
      <x:c r="D37" s="144"/>
      <x:c r="E37" s="144"/>
      <x:c r="F37" s="144"/>
      <x:c r="G37" s="144"/>
      <x:c r="H37" s="144"/>
      <x:c r="I37" s="144"/>
      <x:c r="J37" s="144"/>
      <x:c r="K37" s="144"/>
      <x:c r="L37" s="144"/>
      <x:c r="M37" s="144"/>
      <x:c r="N37" s="163"/>
      <x:c r="O37" s="163"/>
      <x:c r="P37" s="163"/>
      <x:c r="Q37" s="164" t="n">
        <x:f>IF(OR(D37="Recette",D37="Correction recette",D37="Virement entrant"),N37-O37,IF(OR(D37="Dépense",D37="Correction dépense",D37="Virement sortant"),-P37,0))</x:f>
        <x:v>0</x:v>
      </x:c>
      <x:c r="R37" s="164" t="n">
        <x:f>IF(OR(D37="Recette",D37="Correction recette"),N37,0)</x:f>
        <x:v>0</x:v>
      </x:c>
      <x:c r="S37" s="164" t="n">
        <x:f>IF(OR(D37="Recette",D37="Correction recette"),O37,IF(OR(D37="Dépense",D37="Correction dépense"),P37,0))</x:f>
        <x:v>0</x:v>
      </x:c>
      <x:c r="T37" s="156" t="str">
        <x:f>IF(A37="","",IF(B37="","Date manquante",IF(D37="","Type manquant",IF(E37="","Compte manquant",IF(M37="","Pièce à vérifier","OK")))))</x:f>
      </x:c>
      <x:c r="U37" s="144"/>
      <x:c r="V37" s="144"/>
      <x:c r="W37" s="151"/>
    </x:row>
    <x:row r="38">
      <x:c r="A38" s="143"/>
      <x:c r="B38" s="159"/>
      <x:c r="C38" s="159"/>
      <x:c r="D38" s="144"/>
      <x:c r="E38" s="144"/>
      <x:c r="F38" s="144"/>
      <x:c r="G38" s="144"/>
      <x:c r="H38" s="144"/>
      <x:c r="I38" s="144"/>
      <x:c r="J38" s="144"/>
      <x:c r="K38" s="144"/>
      <x:c r="L38" s="144"/>
      <x:c r="M38" s="144"/>
      <x:c r="N38" s="163"/>
      <x:c r="O38" s="163"/>
      <x:c r="P38" s="163"/>
      <x:c r="Q38" s="164" t="n">
        <x:f>IF(OR(D38="Recette",D38="Correction recette",D38="Virement entrant"),N38-O38,IF(OR(D38="Dépense",D38="Correction dépense",D38="Virement sortant"),-P38,0))</x:f>
        <x:v>0</x:v>
      </x:c>
      <x:c r="R38" s="164" t="n">
        <x:f>IF(OR(D38="Recette",D38="Correction recette"),N38,0)</x:f>
        <x:v>0</x:v>
      </x:c>
      <x:c r="S38" s="164" t="n">
        <x:f>IF(OR(D38="Recette",D38="Correction recette"),O38,IF(OR(D38="Dépense",D38="Correction dépense"),P38,0))</x:f>
        <x:v>0</x:v>
      </x:c>
      <x:c r="T38" s="156" t="str">
        <x:f>IF(A38="","",IF(B38="","Date manquante",IF(D38="","Type manquant",IF(E38="","Compte manquant",IF(M38="","Pièce à vérifier","OK")))))</x:f>
      </x:c>
      <x:c r="U38" s="144"/>
      <x:c r="V38" s="144"/>
      <x:c r="W38" s="151"/>
    </x:row>
    <x:row r="39">
      <x:c r="A39" s="143"/>
      <x:c r="B39" s="159"/>
      <x:c r="C39" s="159"/>
      <x:c r="D39" s="144"/>
      <x:c r="E39" s="144"/>
      <x:c r="F39" s="144"/>
      <x:c r="G39" s="144"/>
      <x:c r="H39" s="144"/>
      <x:c r="I39" s="144"/>
      <x:c r="J39" s="144"/>
      <x:c r="K39" s="144"/>
      <x:c r="L39" s="144"/>
      <x:c r="M39" s="144"/>
      <x:c r="N39" s="163"/>
      <x:c r="O39" s="163"/>
      <x:c r="P39" s="163"/>
      <x:c r="Q39" s="164" t="n">
        <x:f>IF(OR(D39="Recette",D39="Correction recette",D39="Virement entrant"),N39-O39,IF(OR(D39="Dépense",D39="Correction dépense",D39="Virement sortant"),-P39,0))</x:f>
        <x:v>0</x:v>
      </x:c>
      <x:c r="R39" s="164" t="n">
        <x:f>IF(OR(D39="Recette",D39="Correction recette"),N39,0)</x:f>
        <x:v>0</x:v>
      </x:c>
      <x:c r="S39" s="164" t="n">
        <x:f>IF(OR(D39="Recette",D39="Correction recette"),O39,IF(OR(D39="Dépense",D39="Correction dépense"),P39,0))</x:f>
        <x:v>0</x:v>
      </x:c>
      <x:c r="T39" s="156" t="str">
        <x:f>IF(A39="","",IF(B39="","Date manquante",IF(D39="","Type manquant",IF(E39="","Compte manquant",IF(M39="","Pièce à vérifier","OK")))))</x:f>
      </x:c>
      <x:c r="U39" s="144"/>
      <x:c r="V39" s="144"/>
      <x:c r="W39" s="151"/>
    </x:row>
    <x:row r="40">
      <x:c r="A40" s="143"/>
      <x:c r="B40" s="159"/>
      <x:c r="C40" s="159"/>
      <x:c r="D40" s="144"/>
      <x:c r="E40" s="144"/>
      <x:c r="F40" s="144"/>
      <x:c r="G40" s="144"/>
      <x:c r="H40" s="144"/>
      <x:c r="I40" s="144"/>
      <x:c r="J40" s="144"/>
      <x:c r="K40" s="144"/>
      <x:c r="L40" s="144"/>
      <x:c r="M40" s="144"/>
      <x:c r="N40" s="163"/>
      <x:c r="O40" s="163"/>
      <x:c r="P40" s="163"/>
      <x:c r="Q40" s="164" t="n">
        <x:f>IF(OR(D40="Recette",D40="Correction recette",D40="Virement entrant"),N40-O40,IF(OR(D40="Dépense",D40="Correction dépense",D40="Virement sortant"),-P40,0))</x:f>
        <x:v>0</x:v>
      </x:c>
      <x:c r="R40" s="164" t="n">
        <x:f>IF(OR(D40="Recette",D40="Correction recette"),N40,0)</x:f>
        <x:v>0</x:v>
      </x:c>
      <x:c r="S40" s="164" t="n">
        <x:f>IF(OR(D40="Recette",D40="Correction recette"),O40,IF(OR(D40="Dépense",D40="Correction dépense"),P40,0))</x:f>
        <x:v>0</x:v>
      </x:c>
      <x:c r="T40" s="156" t="str">
        <x:f>IF(A40="","",IF(B40="","Date manquante",IF(D40="","Type manquant",IF(E40="","Compte manquant",IF(M40="","Pièce à vérifier","OK")))))</x:f>
      </x:c>
      <x:c r="U40" s="144"/>
      <x:c r="V40" s="144"/>
      <x:c r="W40" s="151"/>
    </x:row>
    <x:row r="41">
      <x:c r="A41" s="143"/>
      <x:c r="B41" s="159"/>
      <x:c r="C41" s="159"/>
      <x:c r="D41" s="144"/>
      <x:c r="E41" s="144"/>
      <x:c r="F41" s="144"/>
      <x:c r="G41" s="144"/>
      <x:c r="H41" s="144"/>
      <x:c r="I41" s="144"/>
      <x:c r="J41" s="144"/>
      <x:c r="K41" s="144"/>
      <x:c r="L41" s="144"/>
      <x:c r="M41" s="144"/>
      <x:c r="N41" s="163"/>
      <x:c r="O41" s="163"/>
      <x:c r="P41" s="163"/>
      <x:c r="Q41" s="164" t="n">
        <x:f>IF(OR(D41="Recette",D41="Correction recette",D41="Virement entrant"),N41-O41,IF(OR(D41="Dépense",D41="Correction dépense",D41="Virement sortant"),-P41,0))</x:f>
        <x:v>0</x:v>
      </x:c>
      <x:c r="R41" s="164" t="n">
        <x:f>IF(OR(D41="Recette",D41="Correction recette"),N41,0)</x:f>
        <x:v>0</x:v>
      </x:c>
      <x:c r="S41" s="164" t="n">
        <x:f>IF(OR(D41="Recette",D41="Correction recette"),O41,IF(OR(D41="Dépense",D41="Correction dépense"),P41,0))</x:f>
        <x:v>0</x:v>
      </x:c>
      <x:c r="T41" s="156" t="str">
        <x:f>IF(A41="","",IF(B41="","Date manquante",IF(D41="","Type manquant",IF(E41="","Compte manquant",IF(M41="","Pièce à vérifier","OK")))))</x:f>
      </x:c>
      <x:c r="U41" s="144"/>
      <x:c r="V41" s="144"/>
      <x:c r="W41" s="151"/>
    </x:row>
    <x:row r="42">
      <x:c r="A42" s="143"/>
      <x:c r="B42" s="159"/>
      <x:c r="C42" s="159"/>
      <x:c r="D42" s="144"/>
      <x:c r="E42" s="144"/>
      <x:c r="F42" s="144"/>
      <x:c r="G42" s="144"/>
      <x:c r="H42" s="144"/>
      <x:c r="I42" s="144"/>
      <x:c r="J42" s="144"/>
      <x:c r="K42" s="144"/>
      <x:c r="L42" s="144"/>
      <x:c r="M42" s="144"/>
      <x:c r="N42" s="163"/>
      <x:c r="O42" s="163"/>
      <x:c r="P42" s="163"/>
      <x:c r="Q42" s="164" t="n">
        <x:f>IF(OR(D42="Recette",D42="Correction recette",D42="Virement entrant"),N42-O42,IF(OR(D42="Dépense",D42="Correction dépense",D42="Virement sortant"),-P42,0))</x:f>
        <x:v>0</x:v>
      </x:c>
      <x:c r="R42" s="164" t="n">
        <x:f>IF(OR(D42="Recette",D42="Correction recette"),N42,0)</x:f>
        <x:v>0</x:v>
      </x:c>
      <x:c r="S42" s="164" t="n">
        <x:f>IF(OR(D42="Recette",D42="Correction recette"),O42,IF(OR(D42="Dépense",D42="Correction dépense"),P42,0))</x:f>
        <x:v>0</x:v>
      </x:c>
      <x:c r="T42" s="156" t="str">
        <x:f>IF(A42="","",IF(B42="","Date manquante",IF(D42="","Type manquant",IF(E42="","Compte manquant",IF(M42="","Pièce à vérifier","OK")))))</x:f>
      </x:c>
      <x:c r="U42" s="144"/>
      <x:c r="V42" s="144"/>
      <x:c r="W42" s="151"/>
    </x:row>
    <x:row r="43">
      <x:c r="A43" s="143"/>
      <x:c r="B43" s="159"/>
      <x:c r="C43" s="159"/>
      <x:c r="D43" s="144"/>
      <x:c r="E43" s="144"/>
      <x:c r="F43" s="144"/>
      <x:c r="G43" s="144"/>
      <x:c r="H43" s="144"/>
      <x:c r="I43" s="144"/>
      <x:c r="J43" s="144"/>
      <x:c r="K43" s="144"/>
      <x:c r="L43" s="144"/>
      <x:c r="M43" s="144"/>
      <x:c r="N43" s="163"/>
      <x:c r="O43" s="163"/>
      <x:c r="P43" s="163"/>
      <x:c r="Q43" s="164" t="n">
        <x:f>IF(OR(D43="Recette",D43="Correction recette",D43="Virement entrant"),N43-O43,IF(OR(D43="Dépense",D43="Correction dépense",D43="Virement sortant"),-P43,0))</x:f>
        <x:v>0</x:v>
      </x:c>
      <x:c r="R43" s="164" t="n">
        <x:f>IF(OR(D43="Recette",D43="Correction recette"),N43,0)</x:f>
        <x:v>0</x:v>
      </x:c>
      <x:c r="S43" s="164" t="n">
        <x:f>IF(OR(D43="Recette",D43="Correction recette"),O43,IF(OR(D43="Dépense",D43="Correction dépense"),P43,0))</x:f>
        <x:v>0</x:v>
      </x:c>
      <x:c r="T43" s="156" t="str">
        <x:f>IF(A43="","",IF(B43="","Date manquante",IF(D43="","Type manquant",IF(E43="","Compte manquant",IF(M43="","Pièce à vérifier","OK")))))</x:f>
      </x:c>
      <x:c r="U43" s="144"/>
      <x:c r="V43" s="144"/>
      <x:c r="W43" s="151"/>
    </x:row>
    <x:row r="44">
      <x:c r="A44" s="143"/>
      <x:c r="B44" s="159"/>
      <x:c r="C44" s="159"/>
      <x:c r="D44" s="144"/>
      <x:c r="E44" s="144"/>
      <x:c r="F44" s="144"/>
      <x:c r="G44" s="144"/>
      <x:c r="H44" s="144"/>
      <x:c r="I44" s="144"/>
      <x:c r="J44" s="144"/>
      <x:c r="K44" s="144"/>
      <x:c r="L44" s="144"/>
      <x:c r="M44" s="144"/>
      <x:c r="N44" s="163"/>
      <x:c r="O44" s="163"/>
      <x:c r="P44" s="163"/>
      <x:c r="Q44" s="164" t="n">
        <x:f>IF(OR(D44="Recette",D44="Correction recette",D44="Virement entrant"),N44-O44,IF(OR(D44="Dépense",D44="Correction dépense",D44="Virement sortant"),-P44,0))</x:f>
        <x:v>0</x:v>
      </x:c>
      <x:c r="R44" s="164" t="n">
        <x:f>IF(OR(D44="Recette",D44="Correction recette"),N44,0)</x:f>
        <x:v>0</x:v>
      </x:c>
      <x:c r="S44" s="164" t="n">
        <x:f>IF(OR(D44="Recette",D44="Correction recette"),O44,IF(OR(D44="Dépense",D44="Correction dépense"),P44,0))</x:f>
        <x:v>0</x:v>
      </x:c>
      <x:c r="T44" s="156" t="str">
        <x:f>IF(A44="","",IF(B44="","Date manquante",IF(D44="","Type manquant",IF(E44="","Compte manquant",IF(M44="","Pièce à vérifier","OK")))))</x:f>
      </x:c>
      <x:c r="U44" s="144"/>
      <x:c r="V44" s="144"/>
      <x:c r="W44" s="151"/>
    </x:row>
    <x:row r="45">
      <x:c r="A45" s="143"/>
      <x:c r="B45" s="159"/>
      <x:c r="C45" s="159"/>
      <x:c r="D45" s="144"/>
      <x:c r="E45" s="144"/>
      <x:c r="F45" s="144"/>
      <x:c r="G45" s="144"/>
      <x:c r="H45" s="144"/>
      <x:c r="I45" s="144"/>
      <x:c r="J45" s="144"/>
      <x:c r="K45" s="144"/>
      <x:c r="L45" s="144"/>
      <x:c r="M45" s="144"/>
      <x:c r="N45" s="163"/>
      <x:c r="O45" s="163"/>
      <x:c r="P45" s="163"/>
      <x:c r="Q45" s="164" t="n">
        <x:f>IF(OR(D45="Recette",D45="Correction recette",D45="Virement entrant"),N45-O45,IF(OR(D45="Dépense",D45="Correction dépense",D45="Virement sortant"),-P45,0))</x:f>
        <x:v>0</x:v>
      </x:c>
      <x:c r="R45" s="164" t="n">
        <x:f>IF(OR(D45="Recette",D45="Correction recette"),N45,0)</x:f>
        <x:v>0</x:v>
      </x:c>
      <x:c r="S45" s="164" t="n">
        <x:f>IF(OR(D45="Recette",D45="Correction recette"),O45,IF(OR(D45="Dépense",D45="Correction dépense"),P45,0))</x:f>
        <x:v>0</x:v>
      </x:c>
      <x:c r="T45" s="156" t="str">
        <x:f>IF(A45="","",IF(B45="","Date manquante",IF(D45="","Type manquant",IF(E45="","Compte manquant",IF(M45="","Pièce à vérifier","OK")))))</x:f>
      </x:c>
      <x:c r="U45" s="144"/>
      <x:c r="V45" s="144"/>
      <x:c r="W45" s="151"/>
    </x:row>
    <x:row r="46">
      <x:c r="A46" s="143"/>
      <x:c r="B46" s="159"/>
      <x:c r="C46" s="159"/>
      <x:c r="D46" s="144"/>
      <x:c r="E46" s="144"/>
      <x:c r="F46" s="144"/>
      <x:c r="G46" s="144"/>
      <x:c r="H46" s="144"/>
      <x:c r="I46" s="144"/>
      <x:c r="J46" s="144"/>
      <x:c r="K46" s="144"/>
      <x:c r="L46" s="144"/>
      <x:c r="M46" s="144"/>
      <x:c r="N46" s="163"/>
      <x:c r="O46" s="163"/>
      <x:c r="P46" s="163"/>
      <x:c r="Q46" s="164" t="n">
        <x:f>IF(OR(D46="Recette",D46="Correction recette",D46="Virement entrant"),N46-O46,IF(OR(D46="Dépense",D46="Correction dépense",D46="Virement sortant"),-P46,0))</x:f>
        <x:v>0</x:v>
      </x:c>
      <x:c r="R46" s="164" t="n">
        <x:f>IF(OR(D46="Recette",D46="Correction recette"),N46,0)</x:f>
        <x:v>0</x:v>
      </x:c>
      <x:c r="S46" s="164" t="n">
        <x:f>IF(OR(D46="Recette",D46="Correction recette"),O46,IF(OR(D46="Dépense",D46="Correction dépense"),P46,0))</x:f>
        <x:v>0</x:v>
      </x:c>
      <x:c r="T46" s="156" t="str">
        <x:f>IF(A46="","",IF(B46="","Date manquante",IF(D46="","Type manquant",IF(E46="","Compte manquant",IF(M46="","Pièce à vérifier","OK")))))</x:f>
      </x:c>
      <x:c r="U46" s="144"/>
      <x:c r="V46" s="144"/>
      <x:c r="W46" s="151"/>
    </x:row>
    <x:row r="47">
      <x:c r="A47" s="143"/>
      <x:c r="B47" s="159"/>
      <x:c r="C47" s="159"/>
      <x:c r="D47" s="144"/>
      <x:c r="E47" s="144"/>
      <x:c r="F47" s="144"/>
      <x:c r="G47" s="144"/>
      <x:c r="H47" s="144"/>
      <x:c r="I47" s="144"/>
      <x:c r="J47" s="144"/>
      <x:c r="K47" s="144"/>
      <x:c r="L47" s="144"/>
      <x:c r="M47" s="144"/>
      <x:c r="N47" s="163"/>
      <x:c r="O47" s="163"/>
      <x:c r="P47" s="163"/>
      <x:c r="Q47" s="164" t="n">
        <x:f>IF(OR(D47="Recette",D47="Correction recette",D47="Virement entrant"),N47-O47,IF(OR(D47="Dépense",D47="Correction dépense",D47="Virement sortant"),-P47,0))</x:f>
        <x:v>0</x:v>
      </x:c>
      <x:c r="R47" s="164" t="n">
        <x:f>IF(OR(D47="Recette",D47="Correction recette"),N47,0)</x:f>
        <x:v>0</x:v>
      </x:c>
      <x:c r="S47" s="164" t="n">
        <x:f>IF(OR(D47="Recette",D47="Correction recette"),O47,IF(OR(D47="Dépense",D47="Correction dépense"),P47,0))</x:f>
        <x:v>0</x:v>
      </x:c>
      <x:c r="T47" s="156" t="str">
        <x:f>IF(A47="","",IF(B47="","Date manquante",IF(D47="","Type manquant",IF(E47="","Compte manquant",IF(M47="","Pièce à vérifier","OK")))))</x:f>
      </x:c>
      <x:c r="U47" s="144"/>
      <x:c r="V47" s="144"/>
      <x:c r="W47" s="151"/>
    </x:row>
    <x:row r="48">
      <x:c r="A48" s="143"/>
      <x:c r="B48" s="159"/>
      <x:c r="C48" s="159"/>
      <x:c r="D48" s="144"/>
      <x:c r="E48" s="144"/>
      <x:c r="F48" s="144"/>
      <x:c r="G48" s="144"/>
      <x:c r="H48" s="144"/>
      <x:c r="I48" s="144"/>
      <x:c r="J48" s="144"/>
      <x:c r="K48" s="144"/>
      <x:c r="L48" s="144"/>
      <x:c r="M48" s="144"/>
      <x:c r="N48" s="163"/>
      <x:c r="O48" s="163"/>
      <x:c r="P48" s="163"/>
      <x:c r="Q48" s="164" t="n">
        <x:f>IF(OR(D48="Recette",D48="Correction recette",D48="Virement entrant"),N48-O48,IF(OR(D48="Dépense",D48="Correction dépense",D48="Virement sortant"),-P48,0))</x:f>
        <x:v>0</x:v>
      </x:c>
      <x:c r="R48" s="164" t="n">
        <x:f>IF(OR(D48="Recette",D48="Correction recette"),N48,0)</x:f>
        <x:v>0</x:v>
      </x:c>
      <x:c r="S48" s="164" t="n">
        <x:f>IF(OR(D48="Recette",D48="Correction recette"),O48,IF(OR(D48="Dépense",D48="Correction dépense"),P48,0))</x:f>
        <x:v>0</x:v>
      </x:c>
      <x:c r="T48" s="156" t="str">
        <x:f>IF(A48="","",IF(B48="","Date manquante",IF(D48="","Type manquant",IF(E48="","Compte manquant",IF(M48="","Pièce à vérifier","OK")))))</x:f>
      </x:c>
      <x:c r="U48" s="144"/>
      <x:c r="V48" s="144"/>
      <x:c r="W48" s="151"/>
    </x:row>
    <x:row r="49">
      <x:c r="A49" s="143"/>
      <x:c r="B49" s="159"/>
      <x:c r="C49" s="159"/>
      <x:c r="D49" s="144"/>
      <x:c r="E49" s="144"/>
      <x:c r="F49" s="144"/>
      <x:c r="G49" s="144"/>
      <x:c r="H49" s="144"/>
      <x:c r="I49" s="144"/>
      <x:c r="J49" s="144"/>
      <x:c r="K49" s="144"/>
      <x:c r="L49" s="144"/>
      <x:c r="M49" s="144"/>
      <x:c r="N49" s="163"/>
      <x:c r="O49" s="163"/>
      <x:c r="P49" s="163"/>
      <x:c r="Q49" s="164" t="n">
        <x:f>IF(OR(D49="Recette",D49="Correction recette",D49="Virement entrant"),N49-O49,IF(OR(D49="Dépense",D49="Correction dépense",D49="Virement sortant"),-P49,0))</x:f>
        <x:v>0</x:v>
      </x:c>
      <x:c r="R49" s="164" t="n">
        <x:f>IF(OR(D49="Recette",D49="Correction recette"),N49,0)</x:f>
        <x:v>0</x:v>
      </x:c>
      <x:c r="S49" s="164" t="n">
        <x:f>IF(OR(D49="Recette",D49="Correction recette"),O49,IF(OR(D49="Dépense",D49="Correction dépense"),P49,0))</x:f>
        <x:v>0</x:v>
      </x:c>
      <x:c r="T49" s="156" t="str">
        <x:f>IF(A49="","",IF(B49="","Date manquante",IF(D49="","Type manquant",IF(E49="","Compte manquant",IF(M49="","Pièce à vérifier","OK")))))</x:f>
      </x:c>
      <x:c r="U49" s="144"/>
      <x:c r="V49" s="144"/>
      <x:c r="W49" s="151"/>
    </x:row>
    <x:row r="50">
      <x:c r="A50" s="143"/>
      <x:c r="B50" s="159"/>
      <x:c r="C50" s="159"/>
      <x:c r="D50" s="144"/>
      <x:c r="E50" s="144"/>
      <x:c r="F50" s="144"/>
      <x:c r="G50" s="144"/>
      <x:c r="H50" s="144"/>
      <x:c r="I50" s="144"/>
      <x:c r="J50" s="144"/>
      <x:c r="K50" s="144"/>
      <x:c r="L50" s="144"/>
      <x:c r="M50" s="144"/>
      <x:c r="N50" s="163"/>
      <x:c r="O50" s="163"/>
      <x:c r="P50" s="163"/>
      <x:c r="Q50" s="164" t="n">
        <x:f>IF(OR(D50="Recette",D50="Correction recette",D50="Virement entrant"),N50-O50,IF(OR(D50="Dépense",D50="Correction dépense",D50="Virement sortant"),-P50,0))</x:f>
        <x:v>0</x:v>
      </x:c>
      <x:c r="R50" s="164" t="n">
        <x:f>IF(OR(D50="Recette",D50="Correction recette"),N50,0)</x:f>
        <x:v>0</x:v>
      </x:c>
      <x:c r="S50" s="164" t="n">
        <x:f>IF(OR(D50="Recette",D50="Correction recette"),O50,IF(OR(D50="Dépense",D50="Correction dépense"),P50,0))</x:f>
        <x:v>0</x:v>
      </x:c>
      <x:c r="T50" s="156" t="str">
        <x:f>IF(A50="","",IF(B50="","Date manquante",IF(D50="","Type manquant",IF(E50="","Compte manquant",IF(M50="","Pièce à vérifier","OK")))))</x:f>
      </x:c>
      <x:c r="U50" s="144"/>
      <x:c r="V50" s="144"/>
      <x:c r="W50" s="151"/>
    </x:row>
    <x:row r="51">
      <x:c r="A51" s="143"/>
      <x:c r="B51" s="159"/>
      <x:c r="C51" s="159"/>
      <x:c r="D51" s="144"/>
      <x:c r="E51" s="144"/>
      <x:c r="F51" s="144"/>
      <x:c r="G51" s="144"/>
      <x:c r="H51" s="144"/>
      <x:c r="I51" s="144"/>
      <x:c r="J51" s="144"/>
      <x:c r="K51" s="144"/>
      <x:c r="L51" s="144"/>
      <x:c r="M51" s="144"/>
      <x:c r="N51" s="163"/>
      <x:c r="O51" s="163"/>
      <x:c r="P51" s="163"/>
      <x:c r="Q51" s="164" t="n">
        <x:f>IF(OR(D51="Recette",D51="Correction recette",D51="Virement entrant"),N51-O51,IF(OR(D51="Dépense",D51="Correction dépense",D51="Virement sortant"),-P51,0))</x:f>
        <x:v>0</x:v>
      </x:c>
      <x:c r="R51" s="164" t="n">
        <x:f>IF(OR(D51="Recette",D51="Correction recette"),N51,0)</x:f>
        <x:v>0</x:v>
      </x:c>
      <x:c r="S51" s="164" t="n">
        <x:f>IF(OR(D51="Recette",D51="Correction recette"),O51,IF(OR(D51="Dépense",D51="Correction dépense"),P51,0))</x:f>
        <x:v>0</x:v>
      </x:c>
      <x:c r="T51" s="156" t="str">
        <x:f>IF(A51="","",IF(B51="","Date manquante",IF(D51="","Type manquant",IF(E51="","Compte manquant",IF(M51="","Pièce à vérifier","OK")))))</x:f>
      </x:c>
      <x:c r="U51" s="144"/>
      <x:c r="V51" s="144"/>
      <x:c r="W51" s="151"/>
    </x:row>
    <x:row r="52">
      <x:c r="A52" s="143"/>
      <x:c r="B52" s="159"/>
      <x:c r="C52" s="159"/>
      <x:c r="D52" s="144"/>
      <x:c r="E52" s="144"/>
      <x:c r="F52" s="144"/>
      <x:c r="G52" s="144"/>
      <x:c r="H52" s="144"/>
      <x:c r="I52" s="144"/>
      <x:c r="J52" s="144"/>
      <x:c r="K52" s="144"/>
      <x:c r="L52" s="144"/>
      <x:c r="M52" s="144"/>
      <x:c r="N52" s="163"/>
      <x:c r="O52" s="163"/>
      <x:c r="P52" s="163"/>
      <x:c r="Q52" s="164" t="n">
        <x:f>IF(OR(D52="Recette",D52="Correction recette",D52="Virement entrant"),N52-O52,IF(OR(D52="Dépense",D52="Correction dépense",D52="Virement sortant"),-P52,0))</x:f>
        <x:v>0</x:v>
      </x:c>
      <x:c r="R52" s="164" t="n">
        <x:f>IF(OR(D52="Recette",D52="Correction recette"),N52,0)</x:f>
        <x:v>0</x:v>
      </x:c>
      <x:c r="S52" s="164" t="n">
        <x:f>IF(OR(D52="Recette",D52="Correction recette"),O52,IF(OR(D52="Dépense",D52="Correction dépense"),P52,0))</x:f>
        <x:v>0</x:v>
      </x:c>
      <x:c r="T52" s="156" t="str">
        <x:f>IF(A52="","",IF(B52="","Date manquante",IF(D52="","Type manquant",IF(E52="","Compte manquant",IF(M52="","Pièce à vérifier","OK")))))</x:f>
      </x:c>
      <x:c r="U52" s="144"/>
      <x:c r="V52" s="144"/>
      <x:c r="W52" s="151"/>
    </x:row>
    <x:row r="53">
      <x:c r="A53" s="143"/>
      <x:c r="B53" s="159"/>
      <x:c r="C53" s="159"/>
      <x:c r="D53" s="144"/>
      <x:c r="E53" s="144"/>
      <x:c r="F53" s="144"/>
      <x:c r="G53" s="144"/>
      <x:c r="H53" s="144"/>
      <x:c r="I53" s="144"/>
      <x:c r="J53" s="144"/>
      <x:c r="K53" s="144"/>
      <x:c r="L53" s="144"/>
      <x:c r="M53" s="144"/>
      <x:c r="N53" s="163"/>
      <x:c r="O53" s="163"/>
      <x:c r="P53" s="163"/>
      <x:c r="Q53" s="164" t="n">
        <x:f>IF(OR(D53="Recette",D53="Correction recette",D53="Virement entrant"),N53-O53,IF(OR(D53="Dépense",D53="Correction dépense",D53="Virement sortant"),-P53,0))</x:f>
        <x:v>0</x:v>
      </x:c>
      <x:c r="R53" s="164" t="n">
        <x:f>IF(OR(D53="Recette",D53="Correction recette"),N53,0)</x:f>
        <x:v>0</x:v>
      </x:c>
      <x:c r="S53" s="164" t="n">
        <x:f>IF(OR(D53="Recette",D53="Correction recette"),O53,IF(OR(D53="Dépense",D53="Correction dépense"),P53,0))</x:f>
        <x:v>0</x:v>
      </x:c>
      <x:c r="T53" s="156" t="str">
        <x:f>IF(A53="","",IF(B53="","Date manquante",IF(D53="","Type manquant",IF(E53="","Compte manquant",IF(M53="","Pièce à vérifier","OK")))))</x:f>
      </x:c>
      <x:c r="U53" s="144"/>
      <x:c r="V53" s="144"/>
      <x:c r="W53" s="151"/>
    </x:row>
    <x:row r="54">
      <x:c r="A54" s="143"/>
      <x:c r="B54" s="159"/>
      <x:c r="C54" s="159"/>
      <x:c r="D54" s="144"/>
      <x:c r="E54" s="144"/>
      <x:c r="F54" s="144"/>
      <x:c r="G54" s="144"/>
      <x:c r="H54" s="144"/>
      <x:c r="I54" s="144"/>
      <x:c r="J54" s="144"/>
      <x:c r="K54" s="144"/>
      <x:c r="L54" s="144"/>
      <x:c r="M54" s="144"/>
      <x:c r="N54" s="163"/>
      <x:c r="O54" s="163"/>
      <x:c r="P54" s="163"/>
      <x:c r="Q54" s="164" t="n">
        <x:f>IF(OR(D54="Recette",D54="Correction recette",D54="Virement entrant"),N54-O54,IF(OR(D54="Dépense",D54="Correction dépense",D54="Virement sortant"),-P54,0))</x:f>
        <x:v>0</x:v>
      </x:c>
      <x:c r="R54" s="164" t="n">
        <x:f>IF(OR(D54="Recette",D54="Correction recette"),N54,0)</x:f>
        <x:v>0</x:v>
      </x:c>
      <x:c r="S54" s="164" t="n">
        <x:f>IF(OR(D54="Recette",D54="Correction recette"),O54,IF(OR(D54="Dépense",D54="Correction dépense"),P54,0))</x:f>
        <x:v>0</x:v>
      </x:c>
      <x:c r="T54" s="156" t="str">
        <x:f>IF(A54="","",IF(B54="","Date manquante",IF(D54="","Type manquant",IF(E54="","Compte manquant",IF(M54="","Pièce à vérifier","OK")))))</x:f>
      </x:c>
      <x:c r="U54" s="144"/>
      <x:c r="V54" s="144"/>
      <x:c r="W54" s="151"/>
    </x:row>
    <x:row r="55">
      <x:c r="A55" s="143"/>
      <x:c r="B55" s="159"/>
      <x:c r="C55" s="159"/>
      <x:c r="D55" s="144"/>
      <x:c r="E55" s="144"/>
      <x:c r="F55" s="144"/>
      <x:c r="G55" s="144"/>
      <x:c r="H55" s="144"/>
      <x:c r="I55" s="144"/>
      <x:c r="J55" s="144"/>
      <x:c r="K55" s="144"/>
      <x:c r="L55" s="144"/>
      <x:c r="M55" s="144"/>
      <x:c r="N55" s="163"/>
      <x:c r="O55" s="163"/>
      <x:c r="P55" s="163"/>
      <x:c r="Q55" s="164" t="n">
        <x:f>IF(OR(D55="Recette",D55="Correction recette",D55="Virement entrant"),N55-O55,IF(OR(D55="Dépense",D55="Correction dépense",D55="Virement sortant"),-P55,0))</x:f>
        <x:v>0</x:v>
      </x:c>
      <x:c r="R55" s="164" t="n">
        <x:f>IF(OR(D55="Recette",D55="Correction recette"),N55,0)</x:f>
        <x:v>0</x:v>
      </x:c>
      <x:c r="S55" s="164" t="n">
        <x:f>IF(OR(D55="Recette",D55="Correction recette"),O55,IF(OR(D55="Dépense",D55="Correction dépense"),P55,0))</x:f>
        <x:v>0</x:v>
      </x:c>
      <x:c r="T55" s="156" t="str">
        <x:f>IF(A55="","",IF(B55="","Date manquante",IF(D55="","Type manquant",IF(E55="","Compte manquant",IF(M55="","Pièce à vérifier","OK")))))</x:f>
      </x:c>
      <x:c r="U55" s="144"/>
      <x:c r="V55" s="144"/>
      <x:c r="W55" s="151"/>
    </x:row>
    <x:row r="56">
      <x:c r="A56" s="143"/>
      <x:c r="B56" s="159"/>
      <x:c r="C56" s="159"/>
      <x:c r="D56" s="144"/>
      <x:c r="E56" s="144"/>
      <x:c r="F56" s="144"/>
      <x:c r="G56" s="144"/>
      <x:c r="H56" s="144"/>
      <x:c r="I56" s="144"/>
      <x:c r="J56" s="144"/>
      <x:c r="K56" s="144"/>
      <x:c r="L56" s="144"/>
      <x:c r="M56" s="144"/>
      <x:c r="N56" s="163"/>
      <x:c r="O56" s="163"/>
      <x:c r="P56" s="163"/>
      <x:c r="Q56" s="164" t="n">
        <x:f>IF(OR(D56="Recette",D56="Correction recette",D56="Virement entrant"),N56-O56,IF(OR(D56="Dépense",D56="Correction dépense",D56="Virement sortant"),-P56,0))</x:f>
        <x:v>0</x:v>
      </x:c>
      <x:c r="R56" s="164" t="n">
        <x:f>IF(OR(D56="Recette",D56="Correction recette"),N56,0)</x:f>
        <x:v>0</x:v>
      </x:c>
      <x:c r="S56" s="164" t="n">
        <x:f>IF(OR(D56="Recette",D56="Correction recette"),O56,IF(OR(D56="Dépense",D56="Correction dépense"),P56,0))</x:f>
        <x:v>0</x:v>
      </x:c>
      <x:c r="T56" s="156" t="str">
        <x:f>IF(A56="","",IF(B56="","Date manquante",IF(D56="","Type manquant",IF(E56="","Compte manquant",IF(M56="","Pièce à vérifier","OK")))))</x:f>
      </x:c>
      <x:c r="U56" s="144"/>
      <x:c r="V56" s="144"/>
      <x:c r="W56" s="151"/>
    </x:row>
    <x:row r="57">
      <x:c r="A57" s="143"/>
      <x:c r="B57" s="159"/>
      <x:c r="C57" s="159"/>
      <x:c r="D57" s="144"/>
      <x:c r="E57" s="144"/>
      <x:c r="F57" s="144"/>
      <x:c r="G57" s="144"/>
      <x:c r="H57" s="144"/>
      <x:c r="I57" s="144"/>
      <x:c r="J57" s="144"/>
      <x:c r="K57" s="144"/>
      <x:c r="L57" s="144"/>
      <x:c r="M57" s="144"/>
      <x:c r="N57" s="163"/>
      <x:c r="O57" s="163"/>
      <x:c r="P57" s="163"/>
      <x:c r="Q57" s="164" t="n">
        <x:f>IF(OR(D57="Recette",D57="Correction recette",D57="Virement entrant"),N57-O57,IF(OR(D57="Dépense",D57="Correction dépense",D57="Virement sortant"),-P57,0))</x:f>
        <x:v>0</x:v>
      </x:c>
      <x:c r="R57" s="164" t="n">
        <x:f>IF(OR(D57="Recette",D57="Correction recette"),N57,0)</x:f>
        <x:v>0</x:v>
      </x:c>
      <x:c r="S57" s="164" t="n">
        <x:f>IF(OR(D57="Recette",D57="Correction recette"),O57,IF(OR(D57="Dépense",D57="Correction dépense"),P57,0))</x:f>
        <x:v>0</x:v>
      </x:c>
      <x:c r="T57" s="156" t="str">
        <x:f>IF(A57="","",IF(B57="","Date manquante",IF(D57="","Type manquant",IF(E57="","Compte manquant",IF(M57="","Pièce à vérifier","OK")))))</x:f>
      </x:c>
      <x:c r="U57" s="144"/>
      <x:c r="V57" s="144"/>
      <x:c r="W57" s="151"/>
    </x:row>
    <x:row r="58">
      <x:c r="A58" s="143"/>
      <x:c r="B58" s="159"/>
      <x:c r="C58" s="159"/>
      <x:c r="D58" s="144"/>
      <x:c r="E58" s="144"/>
      <x:c r="F58" s="144"/>
      <x:c r="G58" s="144"/>
      <x:c r="H58" s="144"/>
      <x:c r="I58" s="144"/>
      <x:c r="J58" s="144"/>
      <x:c r="K58" s="144"/>
      <x:c r="L58" s="144"/>
      <x:c r="M58" s="144"/>
      <x:c r="N58" s="163"/>
      <x:c r="O58" s="163"/>
      <x:c r="P58" s="163"/>
      <x:c r="Q58" s="164" t="n">
        <x:f>IF(OR(D58="Recette",D58="Correction recette",D58="Virement entrant"),N58-O58,IF(OR(D58="Dépense",D58="Correction dépense",D58="Virement sortant"),-P58,0))</x:f>
        <x:v>0</x:v>
      </x:c>
      <x:c r="R58" s="164" t="n">
        <x:f>IF(OR(D58="Recette",D58="Correction recette"),N58,0)</x:f>
        <x:v>0</x:v>
      </x:c>
      <x:c r="S58" s="164" t="n">
        <x:f>IF(OR(D58="Recette",D58="Correction recette"),O58,IF(OR(D58="Dépense",D58="Correction dépense"),P58,0))</x:f>
        <x:v>0</x:v>
      </x:c>
      <x:c r="T58" s="156" t="str">
        <x:f>IF(A58="","",IF(B58="","Date manquante",IF(D58="","Type manquant",IF(E58="","Compte manquant",IF(M58="","Pièce à vérifier","OK")))))</x:f>
      </x:c>
      <x:c r="U58" s="144"/>
      <x:c r="V58" s="144"/>
      <x:c r="W58" s="151"/>
    </x:row>
    <x:row r="59">
      <x:c r="A59" s="143"/>
      <x:c r="B59" s="159"/>
      <x:c r="C59" s="159"/>
      <x:c r="D59" s="144"/>
      <x:c r="E59" s="144"/>
      <x:c r="F59" s="144"/>
      <x:c r="G59" s="144"/>
      <x:c r="H59" s="144"/>
      <x:c r="I59" s="144"/>
      <x:c r="J59" s="144"/>
      <x:c r="K59" s="144"/>
      <x:c r="L59" s="144"/>
      <x:c r="M59" s="144"/>
      <x:c r="N59" s="163"/>
      <x:c r="O59" s="163"/>
      <x:c r="P59" s="163"/>
      <x:c r="Q59" s="164" t="n">
        <x:f>IF(OR(D59="Recette",D59="Correction recette",D59="Virement entrant"),N59-O59,IF(OR(D59="Dépense",D59="Correction dépense",D59="Virement sortant"),-P59,0))</x:f>
        <x:v>0</x:v>
      </x:c>
      <x:c r="R59" s="164" t="n">
        <x:f>IF(OR(D59="Recette",D59="Correction recette"),N59,0)</x:f>
        <x:v>0</x:v>
      </x:c>
      <x:c r="S59" s="164" t="n">
        <x:f>IF(OR(D59="Recette",D59="Correction recette"),O59,IF(OR(D59="Dépense",D59="Correction dépense"),P59,0))</x:f>
        <x:v>0</x:v>
      </x:c>
      <x:c r="T59" s="156" t="str">
        <x:f>IF(A59="","",IF(B59="","Date manquante",IF(D59="","Type manquant",IF(E59="","Compte manquant",IF(M59="","Pièce à vérifier","OK")))))</x:f>
      </x:c>
      <x:c r="U59" s="144"/>
      <x:c r="V59" s="144"/>
      <x:c r="W59" s="151"/>
    </x:row>
    <x:row r="60">
      <x:c r="A60" s="143"/>
      <x:c r="B60" s="159"/>
      <x:c r="C60" s="159"/>
      <x:c r="D60" s="144"/>
      <x:c r="E60" s="144"/>
      <x:c r="F60" s="144"/>
      <x:c r="G60" s="144"/>
      <x:c r="H60" s="144"/>
      <x:c r="I60" s="144"/>
      <x:c r="J60" s="144"/>
      <x:c r="K60" s="144"/>
      <x:c r="L60" s="144"/>
      <x:c r="M60" s="144"/>
      <x:c r="N60" s="163"/>
      <x:c r="O60" s="163"/>
      <x:c r="P60" s="163"/>
      <x:c r="Q60" s="164" t="n">
        <x:f>IF(OR(D60="Recette",D60="Correction recette",D60="Virement entrant"),N60-O60,IF(OR(D60="Dépense",D60="Correction dépense",D60="Virement sortant"),-P60,0))</x:f>
        <x:v>0</x:v>
      </x:c>
      <x:c r="R60" s="164" t="n">
        <x:f>IF(OR(D60="Recette",D60="Correction recette"),N60,0)</x:f>
        <x:v>0</x:v>
      </x:c>
      <x:c r="S60" s="164" t="n">
        <x:f>IF(OR(D60="Recette",D60="Correction recette"),O60,IF(OR(D60="Dépense",D60="Correction dépense"),P60,0))</x:f>
        <x:v>0</x:v>
      </x:c>
      <x:c r="T60" s="156" t="str">
        <x:f>IF(A60="","",IF(B60="","Date manquante",IF(D60="","Type manquant",IF(E60="","Compte manquant",IF(M60="","Pièce à vérifier","OK")))))</x:f>
      </x:c>
      <x:c r="U60" s="144"/>
      <x:c r="V60" s="144"/>
      <x:c r="W60" s="151"/>
    </x:row>
    <x:row r="61">
      <x:c r="A61" s="143"/>
      <x:c r="B61" s="159"/>
      <x:c r="C61" s="159"/>
      <x:c r="D61" s="144"/>
      <x:c r="E61" s="144"/>
      <x:c r="F61" s="144"/>
      <x:c r="G61" s="144"/>
      <x:c r="H61" s="144"/>
      <x:c r="I61" s="144"/>
      <x:c r="J61" s="144"/>
      <x:c r="K61" s="144"/>
      <x:c r="L61" s="144"/>
      <x:c r="M61" s="144"/>
      <x:c r="N61" s="163"/>
      <x:c r="O61" s="163"/>
      <x:c r="P61" s="163"/>
      <x:c r="Q61" s="164" t="n">
        <x:f>IF(OR(D61="Recette",D61="Correction recette",D61="Virement entrant"),N61-O61,IF(OR(D61="Dépense",D61="Correction dépense",D61="Virement sortant"),-P61,0))</x:f>
        <x:v>0</x:v>
      </x:c>
      <x:c r="R61" s="164" t="n">
        <x:f>IF(OR(D61="Recette",D61="Correction recette"),N61,0)</x:f>
        <x:v>0</x:v>
      </x:c>
      <x:c r="S61" s="164" t="n">
        <x:f>IF(OR(D61="Recette",D61="Correction recette"),O61,IF(OR(D61="Dépense",D61="Correction dépense"),P61,0))</x:f>
        <x:v>0</x:v>
      </x:c>
      <x:c r="T61" s="156" t="str">
        <x:f>IF(A61="","",IF(B61="","Date manquante",IF(D61="","Type manquant",IF(E61="","Compte manquant",IF(M61="","Pièce à vérifier","OK")))))</x:f>
      </x:c>
      <x:c r="U61" s="144"/>
      <x:c r="V61" s="144"/>
      <x:c r="W61" s="151"/>
    </x:row>
    <x:row r="62">
      <x:c r="A62" s="143"/>
      <x:c r="B62" s="159"/>
      <x:c r="C62" s="159"/>
      <x:c r="D62" s="144"/>
      <x:c r="E62" s="144"/>
      <x:c r="F62" s="144"/>
      <x:c r="G62" s="144"/>
      <x:c r="H62" s="144"/>
      <x:c r="I62" s="144"/>
      <x:c r="J62" s="144"/>
      <x:c r="K62" s="144"/>
      <x:c r="L62" s="144"/>
      <x:c r="M62" s="144"/>
      <x:c r="N62" s="163"/>
      <x:c r="O62" s="163"/>
      <x:c r="P62" s="163"/>
      <x:c r="Q62" s="164" t="n">
        <x:f>IF(OR(D62="Recette",D62="Correction recette",D62="Virement entrant"),N62-O62,IF(OR(D62="Dépense",D62="Correction dépense",D62="Virement sortant"),-P62,0))</x:f>
        <x:v>0</x:v>
      </x:c>
      <x:c r="R62" s="164" t="n">
        <x:f>IF(OR(D62="Recette",D62="Correction recette"),N62,0)</x:f>
        <x:v>0</x:v>
      </x:c>
      <x:c r="S62" s="164" t="n">
        <x:f>IF(OR(D62="Recette",D62="Correction recette"),O62,IF(OR(D62="Dépense",D62="Correction dépense"),P62,0))</x:f>
        <x:v>0</x:v>
      </x:c>
      <x:c r="T62" s="156" t="str">
        <x:f>IF(A62="","",IF(B62="","Date manquante",IF(D62="","Type manquant",IF(E62="","Compte manquant",IF(M62="","Pièce à vérifier","OK")))))</x:f>
      </x:c>
      <x:c r="U62" s="144"/>
      <x:c r="V62" s="144"/>
      <x:c r="W62" s="151"/>
    </x:row>
    <x:row r="63">
      <x:c r="A63" s="143"/>
      <x:c r="B63" s="159"/>
      <x:c r="C63" s="159"/>
      <x:c r="D63" s="144"/>
      <x:c r="E63" s="144"/>
      <x:c r="F63" s="144"/>
      <x:c r="G63" s="144"/>
      <x:c r="H63" s="144"/>
      <x:c r="I63" s="144"/>
      <x:c r="J63" s="144"/>
      <x:c r="K63" s="144"/>
      <x:c r="L63" s="144"/>
      <x:c r="M63" s="144"/>
      <x:c r="N63" s="163"/>
      <x:c r="O63" s="163"/>
      <x:c r="P63" s="163"/>
      <x:c r="Q63" s="164" t="n">
        <x:f>IF(OR(D63="Recette",D63="Correction recette",D63="Virement entrant"),N63-O63,IF(OR(D63="Dépense",D63="Correction dépense",D63="Virement sortant"),-P63,0))</x:f>
        <x:v>0</x:v>
      </x:c>
      <x:c r="R63" s="164" t="n">
        <x:f>IF(OR(D63="Recette",D63="Correction recette"),N63,0)</x:f>
        <x:v>0</x:v>
      </x:c>
      <x:c r="S63" s="164" t="n">
        <x:f>IF(OR(D63="Recette",D63="Correction recette"),O63,IF(OR(D63="Dépense",D63="Correction dépense"),P63,0))</x:f>
        <x:v>0</x:v>
      </x:c>
      <x:c r="T63" s="156" t="str">
        <x:f>IF(A63="","",IF(B63="","Date manquante",IF(D63="","Type manquant",IF(E63="","Compte manquant",IF(M63="","Pièce à vérifier","OK")))))</x:f>
      </x:c>
      <x:c r="U63" s="144"/>
      <x:c r="V63" s="144"/>
      <x:c r="W63" s="151"/>
    </x:row>
    <x:row r="64">
      <x:c r="A64" s="143"/>
      <x:c r="B64" s="159"/>
      <x:c r="C64" s="159"/>
      <x:c r="D64" s="144"/>
      <x:c r="E64" s="144"/>
      <x:c r="F64" s="144"/>
      <x:c r="G64" s="144"/>
      <x:c r="H64" s="144"/>
      <x:c r="I64" s="144"/>
      <x:c r="J64" s="144"/>
      <x:c r="K64" s="144"/>
      <x:c r="L64" s="144"/>
      <x:c r="M64" s="144"/>
      <x:c r="N64" s="163"/>
      <x:c r="O64" s="163"/>
      <x:c r="P64" s="163"/>
      <x:c r="Q64" s="164" t="n">
        <x:f>IF(OR(D64="Recette",D64="Correction recette",D64="Virement entrant"),N64-O64,IF(OR(D64="Dépense",D64="Correction dépense",D64="Virement sortant"),-P64,0))</x:f>
        <x:v>0</x:v>
      </x:c>
      <x:c r="R64" s="164" t="n">
        <x:f>IF(OR(D64="Recette",D64="Correction recette"),N64,0)</x:f>
        <x:v>0</x:v>
      </x:c>
      <x:c r="S64" s="164" t="n">
        <x:f>IF(OR(D64="Recette",D64="Correction recette"),O64,IF(OR(D64="Dépense",D64="Correction dépense"),P64,0))</x:f>
        <x:v>0</x:v>
      </x:c>
      <x:c r="T64" s="156" t="str">
        <x:f>IF(A64="","",IF(B64="","Date manquante",IF(D64="","Type manquant",IF(E64="","Compte manquant",IF(M64="","Pièce à vérifier","OK")))))</x:f>
      </x:c>
      <x:c r="U64" s="144"/>
      <x:c r="V64" s="144"/>
      <x:c r="W64" s="151"/>
    </x:row>
    <x:row r="65">
      <x:c r="A65" s="143"/>
      <x:c r="B65" s="159"/>
      <x:c r="C65" s="159"/>
      <x:c r="D65" s="144"/>
      <x:c r="E65" s="144"/>
      <x:c r="F65" s="144"/>
      <x:c r="G65" s="144"/>
      <x:c r="H65" s="144"/>
      <x:c r="I65" s="144"/>
      <x:c r="J65" s="144"/>
      <x:c r="K65" s="144"/>
      <x:c r="L65" s="144"/>
      <x:c r="M65" s="144"/>
      <x:c r="N65" s="163"/>
      <x:c r="O65" s="163"/>
      <x:c r="P65" s="163"/>
      <x:c r="Q65" s="164" t="n">
        <x:f>IF(OR(D65="Recette",D65="Correction recette",D65="Virement entrant"),N65-O65,IF(OR(D65="Dépense",D65="Correction dépense",D65="Virement sortant"),-P65,0))</x:f>
        <x:v>0</x:v>
      </x:c>
      <x:c r="R65" s="164" t="n">
        <x:f>IF(OR(D65="Recette",D65="Correction recette"),N65,0)</x:f>
        <x:v>0</x:v>
      </x:c>
      <x:c r="S65" s="164" t="n">
        <x:f>IF(OR(D65="Recette",D65="Correction recette"),O65,IF(OR(D65="Dépense",D65="Correction dépense"),P65,0))</x:f>
        <x:v>0</x:v>
      </x:c>
      <x:c r="T65" s="156" t="str">
        <x:f>IF(A65="","",IF(B65="","Date manquante",IF(D65="","Type manquant",IF(E65="","Compte manquant",IF(M65="","Pièce à vérifier","OK")))))</x:f>
      </x:c>
      <x:c r="U65" s="144"/>
      <x:c r="V65" s="144"/>
      <x:c r="W65" s="151"/>
    </x:row>
    <x:row r="66">
      <x:c r="A66" s="143"/>
      <x:c r="B66" s="159"/>
      <x:c r="C66" s="159"/>
      <x:c r="D66" s="144"/>
      <x:c r="E66" s="144"/>
      <x:c r="F66" s="144"/>
      <x:c r="G66" s="144"/>
      <x:c r="H66" s="144"/>
      <x:c r="I66" s="144"/>
      <x:c r="J66" s="144"/>
      <x:c r="K66" s="144"/>
      <x:c r="L66" s="144"/>
      <x:c r="M66" s="144"/>
      <x:c r="N66" s="163"/>
      <x:c r="O66" s="163"/>
      <x:c r="P66" s="163"/>
      <x:c r="Q66" s="164" t="n">
        <x:f>IF(OR(D66="Recette",D66="Correction recette",D66="Virement entrant"),N66-O66,IF(OR(D66="Dépense",D66="Correction dépense",D66="Virement sortant"),-P66,0))</x:f>
        <x:v>0</x:v>
      </x:c>
      <x:c r="R66" s="164" t="n">
        <x:f>IF(OR(D66="Recette",D66="Correction recette"),N66,0)</x:f>
        <x:v>0</x:v>
      </x:c>
      <x:c r="S66" s="164" t="n">
        <x:f>IF(OR(D66="Recette",D66="Correction recette"),O66,IF(OR(D66="Dépense",D66="Correction dépense"),P66,0))</x:f>
        <x:v>0</x:v>
      </x:c>
      <x:c r="T66" s="156" t="str">
        <x:f>IF(A66="","",IF(B66="","Date manquante",IF(D66="","Type manquant",IF(E66="","Compte manquant",IF(M66="","Pièce à vérifier","OK")))))</x:f>
      </x:c>
      <x:c r="U66" s="144"/>
      <x:c r="V66" s="144"/>
      <x:c r="W66" s="151"/>
    </x:row>
    <x:row r="67">
      <x:c r="A67" s="143"/>
      <x:c r="B67" s="159"/>
      <x:c r="C67" s="159"/>
      <x:c r="D67" s="144"/>
      <x:c r="E67" s="144"/>
      <x:c r="F67" s="144"/>
      <x:c r="G67" s="144"/>
      <x:c r="H67" s="144"/>
      <x:c r="I67" s="144"/>
      <x:c r="J67" s="144"/>
      <x:c r="K67" s="144"/>
      <x:c r="L67" s="144"/>
      <x:c r="M67" s="144"/>
      <x:c r="N67" s="163"/>
      <x:c r="O67" s="163"/>
      <x:c r="P67" s="163"/>
      <x:c r="Q67" s="164" t="n">
        <x:f>IF(OR(D67="Recette",D67="Correction recette",D67="Virement entrant"),N67-O67,IF(OR(D67="Dépense",D67="Correction dépense",D67="Virement sortant"),-P67,0))</x:f>
        <x:v>0</x:v>
      </x:c>
      <x:c r="R67" s="164" t="n">
        <x:f>IF(OR(D67="Recette",D67="Correction recette"),N67,0)</x:f>
        <x:v>0</x:v>
      </x:c>
      <x:c r="S67" s="164" t="n">
        <x:f>IF(OR(D67="Recette",D67="Correction recette"),O67,IF(OR(D67="Dépense",D67="Correction dépense"),P67,0))</x:f>
        <x:v>0</x:v>
      </x:c>
      <x:c r="T67" s="156" t="str">
        <x:f>IF(A67="","",IF(B67="","Date manquante",IF(D67="","Type manquant",IF(E67="","Compte manquant",IF(M67="","Pièce à vérifier","OK")))))</x:f>
      </x:c>
      <x:c r="U67" s="144"/>
      <x:c r="V67" s="144"/>
      <x:c r="W67" s="151"/>
    </x:row>
    <x:row r="68">
      <x:c r="A68" s="143"/>
      <x:c r="B68" s="159"/>
      <x:c r="C68" s="159"/>
      <x:c r="D68" s="144"/>
      <x:c r="E68" s="144"/>
      <x:c r="F68" s="144"/>
      <x:c r="G68" s="144"/>
      <x:c r="H68" s="144"/>
      <x:c r="I68" s="144"/>
      <x:c r="J68" s="144"/>
      <x:c r="K68" s="144"/>
      <x:c r="L68" s="144"/>
      <x:c r="M68" s="144"/>
      <x:c r="N68" s="163"/>
      <x:c r="O68" s="163"/>
      <x:c r="P68" s="163"/>
      <x:c r="Q68" s="164" t="n">
        <x:f>IF(OR(D68="Recette",D68="Correction recette",D68="Virement entrant"),N68-O68,IF(OR(D68="Dépense",D68="Correction dépense",D68="Virement sortant"),-P68,0))</x:f>
        <x:v>0</x:v>
      </x:c>
      <x:c r="R68" s="164" t="n">
        <x:f>IF(OR(D68="Recette",D68="Correction recette"),N68,0)</x:f>
        <x:v>0</x:v>
      </x:c>
      <x:c r="S68" s="164" t="n">
        <x:f>IF(OR(D68="Recette",D68="Correction recette"),O68,IF(OR(D68="Dépense",D68="Correction dépense"),P68,0))</x:f>
        <x:v>0</x:v>
      </x:c>
      <x:c r="T68" s="156" t="str">
        <x:f>IF(A68="","",IF(B68="","Date manquante",IF(D68="","Type manquant",IF(E68="","Compte manquant",IF(M68="","Pièce à vérifier","OK")))))</x:f>
      </x:c>
      <x:c r="U68" s="144"/>
      <x:c r="V68" s="144"/>
      <x:c r="W68" s="151"/>
    </x:row>
    <x:row r="69">
      <x:c r="A69" s="143"/>
      <x:c r="B69" s="159"/>
      <x:c r="C69" s="159"/>
      <x:c r="D69" s="144"/>
      <x:c r="E69" s="144"/>
      <x:c r="F69" s="144"/>
      <x:c r="G69" s="144"/>
      <x:c r="H69" s="144"/>
      <x:c r="I69" s="144"/>
      <x:c r="J69" s="144"/>
      <x:c r="K69" s="144"/>
      <x:c r="L69" s="144"/>
      <x:c r="M69" s="144"/>
      <x:c r="N69" s="163"/>
      <x:c r="O69" s="163"/>
      <x:c r="P69" s="163"/>
      <x:c r="Q69" s="164" t="n">
        <x:f>IF(OR(D69="Recette",D69="Correction recette",D69="Virement entrant"),N69-O69,IF(OR(D69="Dépense",D69="Correction dépense",D69="Virement sortant"),-P69,0))</x:f>
        <x:v>0</x:v>
      </x:c>
      <x:c r="R69" s="164" t="n">
        <x:f>IF(OR(D69="Recette",D69="Correction recette"),N69,0)</x:f>
        <x:v>0</x:v>
      </x:c>
      <x:c r="S69" s="164" t="n">
        <x:f>IF(OR(D69="Recette",D69="Correction recette"),O69,IF(OR(D69="Dépense",D69="Correction dépense"),P69,0))</x:f>
        <x:v>0</x:v>
      </x:c>
      <x:c r="T69" s="156" t="str">
        <x:f>IF(A69="","",IF(B69="","Date manquante",IF(D69="","Type manquant",IF(E69="","Compte manquant",IF(M69="","Pièce à vérifier","OK")))))</x:f>
      </x:c>
      <x:c r="U69" s="144"/>
      <x:c r="V69" s="144"/>
      <x:c r="W69" s="151"/>
    </x:row>
    <x:row r="70">
      <x:c r="A70" s="143"/>
      <x:c r="B70" s="159"/>
      <x:c r="C70" s="159"/>
      <x:c r="D70" s="144"/>
      <x:c r="E70" s="144"/>
      <x:c r="F70" s="144"/>
      <x:c r="G70" s="144"/>
      <x:c r="H70" s="144"/>
      <x:c r="I70" s="144"/>
      <x:c r="J70" s="144"/>
      <x:c r="K70" s="144"/>
      <x:c r="L70" s="144"/>
      <x:c r="M70" s="144"/>
      <x:c r="N70" s="163"/>
      <x:c r="O70" s="163"/>
      <x:c r="P70" s="163"/>
      <x:c r="Q70" s="164" t="n">
        <x:f>IF(OR(D70="Recette",D70="Correction recette",D70="Virement entrant"),N70-O70,IF(OR(D70="Dépense",D70="Correction dépense",D70="Virement sortant"),-P70,0))</x:f>
        <x:v>0</x:v>
      </x:c>
      <x:c r="R70" s="164" t="n">
        <x:f>IF(OR(D70="Recette",D70="Correction recette"),N70,0)</x:f>
        <x:v>0</x:v>
      </x:c>
      <x:c r="S70" s="164" t="n">
        <x:f>IF(OR(D70="Recette",D70="Correction recette"),O70,IF(OR(D70="Dépense",D70="Correction dépense"),P70,0))</x:f>
        <x:v>0</x:v>
      </x:c>
      <x:c r="T70" s="156" t="str">
        <x:f>IF(A70="","",IF(B70="","Date manquante",IF(D70="","Type manquant",IF(E70="","Compte manquant",IF(M70="","Pièce à vérifier","OK")))))</x:f>
      </x:c>
      <x:c r="U70" s="144"/>
      <x:c r="V70" s="144"/>
      <x:c r="W70" s="151"/>
    </x:row>
    <x:row r="71">
      <x:c r="A71" s="143"/>
      <x:c r="B71" s="159"/>
      <x:c r="C71" s="159"/>
      <x:c r="D71" s="144"/>
      <x:c r="E71" s="144"/>
      <x:c r="F71" s="144"/>
      <x:c r="G71" s="144"/>
      <x:c r="H71" s="144"/>
      <x:c r="I71" s="144"/>
      <x:c r="J71" s="144"/>
      <x:c r="K71" s="144"/>
      <x:c r="L71" s="144"/>
      <x:c r="M71" s="144"/>
      <x:c r="N71" s="163"/>
      <x:c r="O71" s="163"/>
      <x:c r="P71" s="163"/>
      <x:c r="Q71" s="164" t="n">
        <x:f>IF(OR(D71="Recette",D71="Correction recette",D71="Virement entrant"),N71-O71,IF(OR(D71="Dépense",D71="Correction dépense",D71="Virement sortant"),-P71,0))</x:f>
        <x:v>0</x:v>
      </x:c>
      <x:c r="R71" s="164" t="n">
        <x:f>IF(OR(D71="Recette",D71="Correction recette"),N71,0)</x:f>
        <x:v>0</x:v>
      </x:c>
      <x:c r="S71" s="164" t="n">
        <x:f>IF(OR(D71="Recette",D71="Correction recette"),O71,IF(OR(D71="Dépense",D71="Correction dépense"),P71,0))</x:f>
        <x:v>0</x:v>
      </x:c>
      <x:c r="T71" s="156" t="str">
        <x:f>IF(A71="","",IF(B71="","Date manquante",IF(D71="","Type manquant",IF(E71="","Compte manquant",IF(M71="","Pièce à vérifier","OK")))))</x:f>
      </x:c>
      <x:c r="U71" s="144"/>
      <x:c r="V71" s="144"/>
      <x:c r="W71" s="151"/>
    </x:row>
    <x:row r="72">
      <x:c r="A72" s="143"/>
      <x:c r="B72" s="159"/>
      <x:c r="C72" s="159"/>
      <x:c r="D72" s="144"/>
      <x:c r="E72" s="144"/>
      <x:c r="F72" s="144"/>
      <x:c r="G72" s="144"/>
      <x:c r="H72" s="144"/>
      <x:c r="I72" s="144"/>
      <x:c r="J72" s="144"/>
      <x:c r="K72" s="144"/>
      <x:c r="L72" s="144"/>
      <x:c r="M72" s="144"/>
      <x:c r="N72" s="163"/>
      <x:c r="O72" s="163"/>
      <x:c r="P72" s="163"/>
      <x:c r="Q72" s="164" t="n">
        <x:f>IF(OR(D72="Recette",D72="Correction recette",D72="Virement entrant"),N72-O72,IF(OR(D72="Dépense",D72="Correction dépense",D72="Virement sortant"),-P72,0))</x:f>
        <x:v>0</x:v>
      </x:c>
      <x:c r="R72" s="164" t="n">
        <x:f>IF(OR(D72="Recette",D72="Correction recette"),N72,0)</x:f>
        <x:v>0</x:v>
      </x:c>
      <x:c r="S72" s="164" t="n">
        <x:f>IF(OR(D72="Recette",D72="Correction recette"),O72,IF(OR(D72="Dépense",D72="Correction dépense"),P72,0))</x:f>
        <x:v>0</x:v>
      </x:c>
      <x:c r="T72" s="156" t="str">
        <x:f>IF(A72="","",IF(B72="","Date manquante",IF(D72="","Type manquant",IF(E72="","Compte manquant",IF(M72="","Pièce à vérifier","OK")))))</x:f>
      </x:c>
      <x:c r="U72" s="144"/>
      <x:c r="V72" s="144"/>
      <x:c r="W72" s="151"/>
    </x:row>
    <x:row r="73">
      <x:c r="A73" s="143"/>
      <x:c r="B73" s="159"/>
      <x:c r="C73" s="159"/>
      <x:c r="D73" s="144"/>
      <x:c r="E73" s="144"/>
      <x:c r="F73" s="144"/>
      <x:c r="G73" s="144"/>
      <x:c r="H73" s="144"/>
      <x:c r="I73" s="144"/>
      <x:c r="J73" s="144"/>
      <x:c r="K73" s="144"/>
      <x:c r="L73" s="144"/>
      <x:c r="M73" s="144"/>
      <x:c r="N73" s="163"/>
      <x:c r="O73" s="163"/>
      <x:c r="P73" s="163"/>
      <x:c r="Q73" s="164" t="n">
        <x:f>IF(OR(D73="Recette",D73="Correction recette",D73="Virement entrant"),N73-O73,IF(OR(D73="Dépense",D73="Correction dépense",D73="Virement sortant"),-P73,0))</x:f>
        <x:v>0</x:v>
      </x:c>
      <x:c r="R73" s="164" t="n">
        <x:f>IF(OR(D73="Recette",D73="Correction recette"),N73,0)</x:f>
        <x:v>0</x:v>
      </x:c>
      <x:c r="S73" s="164" t="n">
        <x:f>IF(OR(D73="Recette",D73="Correction recette"),O73,IF(OR(D73="Dépense",D73="Correction dépense"),P73,0))</x:f>
        <x:v>0</x:v>
      </x:c>
      <x:c r="T73" s="156" t="str">
        <x:f>IF(A73="","",IF(B73="","Date manquante",IF(D73="","Type manquant",IF(E73="","Compte manquant",IF(M73="","Pièce à vérifier","OK")))))</x:f>
      </x:c>
      <x:c r="U73" s="144"/>
      <x:c r="V73" s="144"/>
      <x:c r="W73" s="151"/>
    </x:row>
    <x:row r="74">
      <x:c r="A74" s="143"/>
      <x:c r="B74" s="159"/>
      <x:c r="C74" s="159"/>
      <x:c r="D74" s="144"/>
      <x:c r="E74" s="144"/>
      <x:c r="F74" s="144"/>
      <x:c r="G74" s="144"/>
      <x:c r="H74" s="144"/>
      <x:c r="I74" s="144"/>
      <x:c r="J74" s="144"/>
      <x:c r="K74" s="144"/>
      <x:c r="L74" s="144"/>
      <x:c r="M74" s="144"/>
      <x:c r="N74" s="163"/>
      <x:c r="O74" s="163"/>
      <x:c r="P74" s="163"/>
      <x:c r="Q74" s="164" t="n">
        <x:f>IF(OR(D74="Recette",D74="Correction recette",D74="Virement entrant"),N74-O74,IF(OR(D74="Dépense",D74="Correction dépense",D74="Virement sortant"),-P74,0))</x:f>
        <x:v>0</x:v>
      </x:c>
      <x:c r="R74" s="164" t="n">
        <x:f>IF(OR(D74="Recette",D74="Correction recette"),N74,0)</x:f>
        <x:v>0</x:v>
      </x:c>
      <x:c r="S74" s="164" t="n">
        <x:f>IF(OR(D74="Recette",D74="Correction recette"),O74,IF(OR(D74="Dépense",D74="Correction dépense"),P74,0))</x:f>
        <x:v>0</x:v>
      </x:c>
      <x:c r="T74" s="156" t="str">
        <x:f>IF(A74="","",IF(B74="","Date manquante",IF(D74="","Type manquant",IF(E74="","Compte manquant",IF(M74="","Pièce à vérifier","OK")))))</x:f>
      </x:c>
      <x:c r="U74" s="144"/>
      <x:c r="V74" s="144"/>
      <x:c r="W74" s="151"/>
    </x:row>
    <x:row r="75">
      <x:c r="A75" s="143"/>
      <x:c r="B75" s="159"/>
      <x:c r="C75" s="159"/>
      <x:c r="D75" s="144"/>
      <x:c r="E75" s="144"/>
      <x:c r="F75" s="144"/>
      <x:c r="G75" s="144"/>
      <x:c r="H75" s="144"/>
      <x:c r="I75" s="144"/>
      <x:c r="J75" s="144"/>
      <x:c r="K75" s="144"/>
      <x:c r="L75" s="144"/>
      <x:c r="M75" s="144"/>
      <x:c r="N75" s="163"/>
      <x:c r="O75" s="163"/>
      <x:c r="P75" s="163"/>
      <x:c r="Q75" s="164" t="n">
        <x:f>IF(OR(D75="Recette",D75="Correction recette",D75="Virement entrant"),N75-O75,IF(OR(D75="Dépense",D75="Correction dépense",D75="Virement sortant"),-P75,0))</x:f>
        <x:v>0</x:v>
      </x:c>
      <x:c r="R75" s="164" t="n">
        <x:f>IF(OR(D75="Recette",D75="Correction recette"),N75,0)</x:f>
        <x:v>0</x:v>
      </x:c>
      <x:c r="S75" s="164" t="n">
        <x:f>IF(OR(D75="Recette",D75="Correction recette"),O75,IF(OR(D75="Dépense",D75="Correction dépense"),P75,0))</x:f>
        <x:v>0</x:v>
      </x:c>
      <x:c r="T75" s="156" t="str">
        <x:f>IF(A75="","",IF(B75="","Date manquante",IF(D75="","Type manquant",IF(E75="","Compte manquant",IF(M75="","Pièce à vérifier","OK")))))</x:f>
      </x:c>
      <x:c r="U75" s="144"/>
      <x:c r="V75" s="144"/>
      <x:c r="W75" s="151"/>
    </x:row>
    <x:row r="76">
      <x:c r="A76" s="143"/>
      <x:c r="B76" s="159"/>
      <x:c r="C76" s="159"/>
      <x:c r="D76" s="144"/>
      <x:c r="E76" s="144"/>
      <x:c r="F76" s="144"/>
      <x:c r="G76" s="144"/>
      <x:c r="H76" s="144"/>
      <x:c r="I76" s="144"/>
      <x:c r="J76" s="144"/>
      <x:c r="K76" s="144"/>
      <x:c r="L76" s="144"/>
      <x:c r="M76" s="144"/>
      <x:c r="N76" s="163"/>
      <x:c r="O76" s="163"/>
      <x:c r="P76" s="163"/>
      <x:c r="Q76" s="164" t="n">
        <x:f>IF(OR(D76="Recette",D76="Correction recette",D76="Virement entrant"),N76-O76,IF(OR(D76="Dépense",D76="Correction dépense",D76="Virement sortant"),-P76,0))</x:f>
        <x:v>0</x:v>
      </x:c>
      <x:c r="R76" s="164" t="n">
        <x:f>IF(OR(D76="Recette",D76="Correction recette"),N76,0)</x:f>
        <x:v>0</x:v>
      </x:c>
      <x:c r="S76" s="164" t="n">
        <x:f>IF(OR(D76="Recette",D76="Correction recette"),O76,IF(OR(D76="Dépense",D76="Correction dépense"),P76,0))</x:f>
        <x:v>0</x:v>
      </x:c>
      <x:c r="T76" s="156" t="str">
        <x:f>IF(A76="","",IF(B76="","Date manquante",IF(D76="","Type manquant",IF(E76="","Compte manquant",IF(M76="","Pièce à vérifier","OK")))))</x:f>
      </x:c>
      <x:c r="U76" s="144"/>
      <x:c r="V76" s="144"/>
      <x:c r="W76" s="151"/>
    </x:row>
    <x:row r="77">
      <x:c r="A77" s="143"/>
      <x:c r="B77" s="159"/>
      <x:c r="C77" s="159"/>
      <x:c r="D77" s="144"/>
      <x:c r="E77" s="144"/>
      <x:c r="F77" s="144"/>
      <x:c r="G77" s="144"/>
      <x:c r="H77" s="144"/>
      <x:c r="I77" s="144"/>
      <x:c r="J77" s="144"/>
      <x:c r="K77" s="144"/>
      <x:c r="L77" s="144"/>
      <x:c r="M77" s="144"/>
      <x:c r="N77" s="163"/>
      <x:c r="O77" s="163"/>
      <x:c r="P77" s="163"/>
      <x:c r="Q77" s="164" t="n">
        <x:f>IF(OR(D77="Recette",D77="Correction recette",D77="Virement entrant"),N77-O77,IF(OR(D77="Dépense",D77="Correction dépense",D77="Virement sortant"),-P77,0))</x:f>
        <x:v>0</x:v>
      </x:c>
      <x:c r="R77" s="164" t="n">
        <x:f>IF(OR(D77="Recette",D77="Correction recette"),N77,0)</x:f>
        <x:v>0</x:v>
      </x:c>
      <x:c r="S77" s="164" t="n">
        <x:f>IF(OR(D77="Recette",D77="Correction recette"),O77,IF(OR(D77="Dépense",D77="Correction dépense"),P77,0))</x:f>
        <x:v>0</x:v>
      </x:c>
      <x:c r="T77" s="156" t="str">
        <x:f>IF(A77="","",IF(B77="","Date manquante",IF(D77="","Type manquant",IF(E77="","Compte manquant",IF(M77="","Pièce à vérifier","OK")))))</x:f>
      </x:c>
      <x:c r="U77" s="144"/>
      <x:c r="V77" s="144"/>
      <x:c r="W77" s="151"/>
    </x:row>
    <x:row r="78">
      <x:c r="A78" s="143"/>
      <x:c r="B78" s="159"/>
      <x:c r="C78" s="159"/>
      <x:c r="D78" s="144"/>
      <x:c r="E78" s="144"/>
      <x:c r="F78" s="144"/>
      <x:c r="G78" s="144"/>
      <x:c r="H78" s="144"/>
      <x:c r="I78" s="144"/>
      <x:c r="J78" s="144"/>
      <x:c r="K78" s="144"/>
      <x:c r="L78" s="144"/>
      <x:c r="M78" s="144"/>
      <x:c r="N78" s="163"/>
      <x:c r="O78" s="163"/>
      <x:c r="P78" s="163"/>
      <x:c r="Q78" s="164" t="n">
        <x:f>IF(OR(D78="Recette",D78="Correction recette",D78="Virement entrant"),N78-O78,IF(OR(D78="Dépense",D78="Correction dépense",D78="Virement sortant"),-P78,0))</x:f>
        <x:v>0</x:v>
      </x:c>
      <x:c r="R78" s="164" t="n">
        <x:f>IF(OR(D78="Recette",D78="Correction recette"),N78,0)</x:f>
        <x:v>0</x:v>
      </x:c>
      <x:c r="S78" s="164" t="n">
        <x:f>IF(OR(D78="Recette",D78="Correction recette"),O78,IF(OR(D78="Dépense",D78="Correction dépense"),P78,0))</x:f>
        <x:v>0</x:v>
      </x:c>
      <x:c r="T78" s="156" t="str">
        <x:f>IF(A78="","",IF(B78="","Date manquante",IF(D78="","Type manquant",IF(E78="","Compte manquant",IF(M78="","Pièce à vérifier","OK")))))</x:f>
      </x:c>
      <x:c r="U78" s="144"/>
      <x:c r="V78" s="144"/>
      <x:c r="W78" s="151"/>
    </x:row>
    <x:row r="79">
      <x:c r="A79" s="143"/>
      <x:c r="B79" s="159"/>
      <x:c r="C79" s="159"/>
      <x:c r="D79" s="144"/>
      <x:c r="E79" s="144"/>
      <x:c r="F79" s="144"/>
      <x:c r="G79" s="144"/>
      <x:c r="H79" s="144"/>
      <x:c r="I79" s="144"/>
      <x:c r="J79" s="144"/>
      <x:c r="K79" s="144"/>
      <x:c r="L79" s="144"/>
      <x:c r="M79" s="144"/>
      <x:c r="N79" s="163"/>
      <x:c r="O79" s="163"/>
      <x:c r="P79" s="163"/>
      <x:c r="Q79" s="164" t="n">
        <x:f>IF(OR(D79="Recette",D79="Correction recette",D79="Virement entrant"),N79-O79,IF(OR(D79="Dépense",D79="Correction dépense",D79="Virement sortant"),-P79,0))</x:f>
        <x:v>0</x:v>
      </x:c>
      <x:c r="R79" s="164" t="n">
        <x:f>IF(OR(D79="Recette",D79="Correction recette"),N79,0)</x:f>
        <x:v>0</x:v>
      </x:c>
      <x:c r="S79" s="164" t="n">
        <x:f>IF(OR(D79="Recette",D79="Correction recette"),O79,IF(OR(D79="Dépense",D79="Correction dépense"),P79,0))</x:f>
        <x:v>0</x:v>
      </x:c>
      <x:c r="T79" s="156" t="str">
        <x:f>IF(A79="","",IF(B79="","Date manquante",IF(D79="","Type manquant",IF(E79="","Compte manquant",IF(M79="","Pièce à vérifier","OK")))))</x:f>
      </x:c>
      <x:c r="U79" s="144"/>
      <x:c r="V79" s="144"/>
      <x:c r="W79" s="151"/>
    </x:row>
    <x:row r="80">
      <x:c r="A80" s="143"/>
      <x:c r="B80" s="159"/>
      <x:c r="C80" s="159"/>
      <x:c r="D80" s="144"/>
      <x:c r="E80" s="144"/>
      <x:c r="F80" s="144"/>
      <x:c r="G80" s="144"/>
      <x:c r="H80" s="144"/>
      <x:c r="I80" s="144"/>
      <x:c r="J80" s="144"/>
      <x:c r="K80" s="144"/>
      <x:c r="L80" s="144"/>
      <x:c r="M80" s="144"/>
      <x:c r="N80" s="163"/>
      <x:c r="O80" s="163"/>
      <x:c r="P80" s="163"/>
      <x:c r="Q80" s="164" t="n">
        <x:f>IF(OR(D80="Recette",D80="Correction recette",D80="Virement entrant"),N80-O80,IF(OR(D80="Dépense",D80="Correction dépense",D80="Virement sortant"),-P80,0))</x:f>
        <x:v>0</x:v>
      </x:c>
      <x:c r="R80" s="164" t="n">
        <x:f>IF(OR(D80="Recette",D80="Correction recette"),N80,0)</x:f>
        <x:v>0</x:v>
      </x:c>
      <x:c r="S80" s="164" t="n">
        <x:f>IF(OR(D80="Recette",D80="Correction recette"),O80,IF(OR(D80="Dépense",D80="Correction dépense"),P80,0))</x:f>
        <x:v>0</x:v>
      </x:c>
      <x:c r="T80" s="156" t="str">
        <x:f>IF(A80="","",IF(B80="","Date manquante",IF(D80="","Type manquant",IF(E80="","Compte manquant",IF(M80="","Pièce à vérifier","OK")))))</x:f>
      </x:c>
      <x:c r="U80" s="144"/>
      <x:c r="V80" s="144"/>
      <x:c r="W80" s="151"/>
    </x:row>
    <x:row r="81">
      <x:c r="A81" s="143"/>
      <x:c r="B81" s="159"/>
      <x:c r="C81" s="159"/>
      <x:c r="D81" s="144"/>
      <x:c r="E81" s="144"/>
      <x:c r="F81" s="144"/>
      <x:c r="G81" s="144"/>
      <x:c r="H81" s="144"/>
      <x:c r="I81" s="144"/>
      <x:c r="J81" s="144"/>
      <x:c r="K81" s="144"/>
      <x:c r="L81" s="144"/>
      <x:c r="M81" s="144"/>
      <x:c r="N81" s="163"/>
      <x:c r="O81" s="163"/>
      <x:c r="P81" s="163"/>
      <x:c r="Q81" s="164" t="n">
        <x:f>IF(OR(D81="Recette",D81="Correction recette",D81="Virement entrant"),N81-O81,IF(OR(D81="Dépense",D81="Correction dépense",D81="Virement sortant"),-P81,0))</x:f>
        <x:v>0</x:v>
      </x:c>
      <x:c r="R81" s="164" t="n">
        <x:f>IF(OR(D81="Recette",D81="Correction recette"),N81,0)</x:f>
        <x:v>0</x:v>
      </x:c>
      <x:c r="S81" s="164" t="n">
        <x:f>IF(OR(D81="Recette",D81="Correction recette"),O81,IF(OR(D81="Dépense",D81="Correction dépense"),P81,0))</x:f>
        <x:v>0</x:v>
      </x:c>
      <x:c r="T81" s="156" t="str">
        <x:f>IF(A81="","",IF(B81="","Date manquante",IF(D81="","Type manquant",IF(E81="","Compte manquant",IF(M81="","Pièce à vérifier","OK")))))</x:f>
      </x:c>
      <x:c r="U81" s="144"/>
      <x:c r="V81" s="144"/>
      <x:c r="W81" s="151"/>
    </x:row>
    <x:row r="82">
      <x:c r="A82" s="143"/>
      <x:c r="B82" s="159"/>
      <x:c r="C82" s="159"/>
      <x:c r="D82" s="144"/>
      <x:c r="E82" s="144"/>
      <x:c r="F82" s="144"/>
      <x:c r="G82" s="144"/>
      <x:c r="H82" s="144"/>
      <x:c r="I82" s="144"/>
      <x:c r="J82" s="144"/>
      <x:c r="K82" s="144"/>
      <x:c r="L82" s="144"/>
      <x:c r="M82" s="144"/>
      <x:c r="N82" s="163"/>
      <x:c r="O82" s="163"/>
      <x:c r="P82" s="163"/>
      <x:c r="Q82" s="164" t="n">
        <x:f>IF(OR(D82="Recette",D82="Correction recette",D82="Virement entrant"),N82-O82,IF(OR(D82="Dépense",D82="Correction dépense",D82="Virement sortant"),-P82,0))</x:f>
        <x:v>0</x:v>
      </x:c>
      <x:c r="R82" s="164" t="n">
        <x:f>IF(OR(D82="Recette",D82="Correction recette"),N82,0)</x:f>
        <x:v>0</x:v>
      </x:c>
      <x:c r="S82" s="164" t="n">
        <x:f>IF(OR(D82="Recette",D82="Correction recette"),O82,IF(OR(D82="Dépense",D82="Correction dépense"),P82,0))</x:f>
        <x:v>0</x:v>
      </x:c>
      <x:c r="T82" s="156" t="str">
        <x:f>IF(A82="","",IF(B82="","Date manquante",IF(D82="","Type manquant",IF(E82="","Compte manquant",IF(M82="","Pièce à vérifier","OK")))))</x:f>
      </x:c>
      <x:c r="U82" s="144"/>
      <x:c r="V82" s="144"/>
      <x:c r="W82" s="151"/>
    </x:row>
    <x:row r="83">
      <x:c r="A83" s="143"/>
      <x:c r="B83" s="159"/>
      <x:c r="C83" s="159"/>
      <x:c r="D83" s="144"/>
      <x:c r="E83" s="144"/>
      <x:c r="F83" s="144"/>
      <x:c r="G83" s="144"/>
      <x:c r="H83" s="144"/>
      <x:c r="I83" s="144"/>
      <x:c r="J83" s="144"/>
      <x:c r="K83" s="144"/>
      <x:c r="L83" s="144"/>
      <x:c r="M83" s="144"/>
      <x:c r="N83" s="163"/>
      <x:c r="O83" s="163"/>
      <x:c r="P83" s="163"/>
      <x:c r="Q83" s="164" t="n">
        <x:f>IF(OR(D83="Recette",D83="Correction recette",D83="Virement entrant"),N83-O83,IF(OR(D83="Dépense",D83="Correction dépense",D83="Virement sortant"),-P83,0))</x:f>
        <x:v>0</x:v>
      </x:c>
      <x:c r="R83" s="164" t="n">
        <x:f>IF(OR(D83="Recette",D83="Correction recette"),N83,0)</x:f>
        <x:v>0</x:v>
      </x:c>
      <x:c r="S83" s="164" t="n">
        <x:f>IF(OR(D83="Recette",D83="Correction recette"),O83,IF(OR(D83="Dépense",D83="Correction dépense"),P83,0))</x:f>
        <x:v>0</x:v>
      </x:c>
      <x:c r="T83" s="156" t="str">
        <x:f>IF(A83="","",IF(B83="","Date manquante",IF(D83="","Type manquant",IF(E83="","Compte manquant",IF(M83="","Pièce à vérifier","OK")))))</x:f>
      </x:c>
      <x:c r="U83" s="144"/>
      <x:c r="V83" s="144"/>
      <x:c r="W83" s="151"/>
    </x:row>
    <x:row r="84">
      <x:c r="A84" s="143"/>
      <x:c r="B84" s="159"/>
      <x:c r="C84" s="159"/>
      <x:c r="D84" s="144"/>
      <x:c r="E84" s="144"/>
      <x:c r="F84" s="144"/>
      <x:c r="G84" s="144"/>
      <x:c r="H84" s="144"/>
      <x:c r="I84" s="144"/>
      <x:c r="J84" s="144"/>
      <x:c r="K84" s="144"/>
      <x:c r="L84" s="144"/>
      <x:c r="M84" s="144"/>
      <x:c r="N84" s="163"/>
      <x:c r="O84" s="163"/>
      <x:c r="P84" s="163"/>
      <x:c r="Q84" s="164" t="n">
        <x:f>IF(OR(D84="Recette",D84="Correction recette",D84="Virement entrant"),N84-O84,IF(OR(D84="Dépense",D84="Correction dépense",D84="Virement sortant"),-P84,0))</x:f>
        <x:v>0</x:v>
      </x:c>
      <x:c r="R84" s="164" t="n">
        <x:f>IF(OR(D84="Recette",D84="Correction recette"),N84,0)</x:f>
        <x:v>0</x:v>
      </x:c>
      <x:c r="S84" s="164" t="n">
        <x:f>IF(OR(D84="Recette",D84="Correction recette"),O84,IF(OR(D84="Dépense",D84="Correction dépense"),P84,0))</x:f>
        <x:v>0</x:v>
      </x:c>
      <x:c r="T84" s="156" t="str">
        <x:f>IF(A84="","",IF(B84="","Date manquante",IF(D84="","Type manquant",IF(E84="","Compte manquant",IF(M84="","Pièce à vérifier","OK")))))</x:f>
      </x:c>
      <x:c r="U84" s="144"/>
      <x:c r="V84" s="144"/>
      <x:c r="W84" s="151"/>
    </x:row>
    <x:row r="85">
      <x:c r="A85" s="143"/>
      <x:c r="B85" s="159"/>
      <x:c r="C85" s="159"/>
      <x:c r="D85" s="144"/>
      <x:c r="E85" s="144"/>
      <x:c r="F85" s="144"/>
      <x:c r="G85" s="144"/>
      <x:c r="H85" s="144"/>
      <x:c r="I85" s="144"/>
      <x:c r="J85" s="144"/>
      <x:c r="K85" s="144"/>
      <x:c r="L85" s="144"/>
      <x:c r="M85" s="144"/>
      <x:c r="N85" s="163"/>
      <x:c r="O85" s="163"/>
      <x:c r="P85" s="163"/>
      <x:c r="Q85" s="164" t="n">
        <x:f>IF(OR(D85="Recette",D85="Correction recette",D85="Virement entrant"),N85-O85,IF(OR(D85="Dépense",D85="Correction dépense",D85="Virement sortant"),-P85,0))</x:f>
        <x:v>0</x:v>
      </x:c>
      <x:c r="R85" s="164" t="n">
        <x:f>IF(OR(D85="Recette",D85="Correction recette"),N85,0)</x:f>
        <x:v>0</x:v>
      </x:c>
      <x:c r="S85" s="164" t="n">
        <x:f>IF(OR(D85="Recette",D85="Correction recette"),O85,IF(OR(D85="Dépense",D85="Correction dépense"),P85,0))</x:f>
        <x:v>0</x:v>
      </x:c>
      <x:c r="T85" s="156" t="str">
        <x:f>IF(A85="","",IF(B85="","Date manquante",IF(D85="","Type manquant",IF(E85="","Compte manquant",IF(M85="","Pièce à vérifier","OK")))))</x:f>
      </x:c>
      <x:c r="U85" s="144"/>
      <x:c r="V85" s="144"/>
      <x:c r="W85" s="151"/>
    </x:row>
    <x:row r="86">
      <x:c r="A86" s="143"/>
      <x:c r="B86" s="159"/>
      <x:c r="C86" s="159"/>
      <x:c r="D86" s="144"/>
      <x:c r="E86" s="144"/>
      <x:c r="F86" s="144"/>
      <x:c r="G86" s="144"/>
      <x:c r="H86" s="144"/>
      <x:c r="I86" s="144"/>
      <x:c r="J86" s="144"/>
      <x:c r="K86" s="144"/>
      <x:c r="L86" s="144"/>
      <x:c r="M86" s="144"/>
      <x:c r="N86" s="163"/>
      <x:c r="O86" s="163"/>
      <x:c r="P86" s="163"/>
      <x:c r="Q86" s="164" t="n">
        <x:f>IF(OR(D86="Recette",D86="Correction recette",D86="Virement entrant"),N86-O86,IF(OR(D86="Dépense",D86="Correction dépense",D86="Virement sortant"),-P86,0))</x:f>
        <x:v>0</x:v>
      </x:c>
      <x:c r="R86" s="164" t="n">
        <x:f>IF(OR(D86="Recette",D86="Correction recette"),N86,0)</x:f>
        <x:v>0</x:v>
      </x:c>
      <x:c r="S86" s="164" t="n">
        <x:f>IF(OR(D86="Recette",D86="Correction recette"),O86,IF(OR(D86="Dépense",D86="Correction dépense"),P86,0))</x:f>
        <x:v>0</x:v>
      </x:c>
      <x:c r="T86" s="156" t="str">
        <x:f>IF(A86="","",IF(B86="","Date manquante",IF(D86="","Type manquant",IF(E86="","Compte manquant",IF(M86="","Pièce à vérifier","OK")))))</x:f>
      </x:c>
      <x:c r="U86" s="144"/>
      <x:c r="V86" s="144"/>
      <x:c r="W86" s="151"/>
    </x:row>
    <x:row r="87">
      <x:c r="A87" s="143"/>
      <x:c r="B87" s="159"/>
      <x:c r="C87" s="159"/>
      <x:c r="D87" s="144"/>
      <x:c r="E87" s="144"/>
      <x:c r="F87" s="144"/>
      <x:c r="G87" s="144"/>
      <x:c r="H87" s="144"/>
      <x:c r="I87" s="144"/>
      <x:c r="J87" s="144"/>
      <x:c r="K87" s="144"/>
      <x:c r="L87" s="144"/>
      <x:c r="M87" s="144"/>
      <x:c r="N87" s="163"/>
      <x:c r="O87" s="163"/>
      <x:c r="P87" s="163"/>
      <x:c r="Q87" s="164" t="n">
        <x:f>IF(OR(D87="Recette",D87="Correction recette",D87="Virement entrant"),N87-O87,IF(OR(D87="Dépense",D87="Correction dépense",D87="Virement sortant"),-P87,0))</x:f>
        <x:v>0</x:v>
      </x:c>
      <x:c r="R87" s="164" t="n">
        <x:f>IF(OR(D87="Recette",D87="Correction recette"),N87,0)</x:f>
        <x:v>0</x:v>
      </x:c>
      <x:c r="S87" s="164" t="n">
        <x:f>IF(OR(D87="Recette",D87="Correction recette"),O87,IF(OR(D87="Dépense",D87="Correction dépense"),P87,0))</x:f>
        <x:v>0</x:v>
      </x:c>
      <x:c r="T87" s="156" t="str">
        <x:f>IF(A87="","",IF(B87="","Date manquante",IF(D87="","Type manquant",IF(E87="","Compte manquant",IF(M87="","Pièce à vérifier","OK")))))</x:f>
      </x:c>
      <x:c r="U87" s="144"/>
      <x:c r="V87" s="144"/>
      <x:c r="W87" s="151"/>
    </x:row>
    <x:row r="88">
      <x:c r="A88" s="143"/>
      <x:c r="B88" s="159"/>
      <x:c r="C88" s="159"/>
      <x:c r="D88" s="144"/>
      <x:c r="E88" s="144"/>
      <x:c r="F88" s="144"/>
      <x:c r="G88" s="144"/>
      <x:c r="H88" s="144"/>
      <x:c r="I88" s="144"/>
      <x:c r="J88" s="144"/>
      <x:c r="K88" s="144"/>
      <x:c r="L88" s="144"/>
      <x:c r="M88" s="144"/>
      <x:c r="N88" s="163"/>
      <x:c r="O88" s="163"/>
      <x:c r="P88" s="163"/>
      <x:c r="Q88" s="164" t="n">
        <x:f>IF(OR(D88="Recette",D88="Correction recette",D88="Virement entrant"),N88-O88,IF(OR(D88="Dépense",D88="Correction dépense",D88="Virement sortant"),-P88,0))</x:f>
        <x:v>0</x:v>
      </x:c>
      <x:c r="R88" s="164" t="n">
        <x:f>IF(OR(D88="Recette",D88="Correction recette"),N88,0)</x:f>
        <x:v>0</x:v>
      </x:c>
      <x:c r="S88" s="164" t="n">
        <x:f>IF(OR(D88="Recette",D88="Correction recette"),O88,IF(OR(D88="Dépense",D88="Correction dépense"),P88,0))</x:f>
        <x:v>0</x:v>
      </x:c>
      <x:c r="T88" s="156" t="str">
        <x:f>IF(A88="","",IF(B88="","Date manquante",IF(D88="","Type manquant",IF(E88="","Compte manquant",IF(M88="","Pièce à vérifier","OK")))))</x:f>
      </x:c>
      <x:c r="U88" s="144"/>
      <x:c r="V88" s="144"/>
      <x:c r="W88" s="151"/>
    </x:row>
    <x:row r="89">
      <x:c r="A89" s="143"/>
      <x:c r="B89" s="159"/>
      <x:c r="C89" s="159"/>
      <x:c r="D89" s="144"/>
      <x:c r="E89" s="144"/>
      <x:c r="F89" s="144"/>
      <x:c r="G89" s="144"/>
      <x:c r="H89" s="144"/>
      <x:c r="I89" s="144"/>
      <x:c r="J89" s="144"/>
      <x:c r="K89" s="144"/>
      <x:c r="L89" s="144"/>
      <x:c r="M89" s="144"/>
      <x:c r="N89" s="163"/>
      <x:c r="O89" s="163"/>
      <x:c r="P89" s="163"/>
      <x:c r="Q89" s="164" t="n">
        <x:f>IF(OR(D89="Recette",D89="Correction recette",D89="Virement entrant"),N89-O89,IF(OR(D89="Dépense",D89="Correction dépense",D89="Virement sortant"),-P89,0))</x:f>
        <x:v>0</x:v>
      </x:c>
      <x:c r="R89" s="164" t="n">
        <x:f>IF(OR(D89="Recette",D89="Correction recette"),N89,0)</x:f>
        <x:v>0</x:v>
      </x:c>
      <x:c r="S89" s="164" t="n">
        <x:f>IF(OR(D89="Recette",D89="Correction recette"),O89,IF(OR(D89="Dépense",D89="Correction dépense"),P89,0))</x:f>
        <x:v>0</x:v>
      </x:c>
      <x:c r="T89" s="156" t="str">
        <x:f>IF(A89="","",IF(B89="","Date manquante",IF(D89="","Type manquant",IF(E89="","Compte manquant",IF(M89="","Pièce à vérifier","OK")))))</x:f>
      </x:c>
      <x:c r="U89" s="144"/>
      <x:c r="V89" s="144"/>
      <x:c r="W89" s="151"/>
    </x:row>
    <x:row r="90">
      <x:c r="A90" s="143"/>
      <x:c r="B90" s="159"/>
      <x:c r="C90" s="159"/>
      <x:c r="D90" s="144"/>
      <x:c r="E90" s="144"/>
      <x:c r="F90" s="144"/>
      <x:c r="G90" s="144"/>
      <x:c r="H90" s="144"/>
      <x:c r="I90" s="144"/>
      <x:c r="J90" s="144"/>
      <x:c r="K90" s="144"/>
      <x:c r="L90" s="144"/>
      <x:c r="M90" s="144"/>
      <x:c r="N90" s="163"/>
      <x:c r="O90" s="163"/>
      <x:c r="P90" s="163"/>
      <x:c r="Q90" s="164" t="n">
        <x:f>IF(OR(D90="Recette",D90="Correction recette",D90="Virement entrant"),N90-O90,IF(OR(D90="Dépense",D90="Correction dépense",D90="Virement sortant"),-P90,0))</x:f>
        <x:v>0</x:v>
      </x:c>
      <x:c r="R90" s="164" t="n">
        <x:f>IF(OR(D90="Recette",D90="Correction recette"),N90,0)</x:f>
        <x:v>0</x:v>
      </x:c>
      <x:c r="S90" s="164" t="n">
        <x:f>IF(OR(D90="Recette",D90="Correction recette"),O90,IF(OR(D90="Dépense",D90="Correction dépense"),P90,0))</x:f>
        <x:v>0</x:v>
      </x:c>
      <x:c r="T90" s="156" t="str">
        <x:f>IF(A90="","",IF(B90="","Date manquante",IF(D90="","Type manquant",IF(E90="","Compte manquant",IF(M90="","Pièce à vérifier","OK")))))</x:f>
      </x:c>
      <x:c r="U90" s="144"/>
      <x:c r="V90" s="144"/>
      <x:c r="W90" s="151"/>
    </x:row>
    <x:row r="91">
      <x:c r="A91" s="143"/>
      <x:c r="B91" s="159"/>
      <x:c r="C91" s="159"/>
      <x:c r="D91" s="144"/>
      <x:c r="E91" s="144"/>
      <x:c r="F91" s="144"/>
      <x:c r="G91" s="144"/>
      <x:c r="H91" s="144"/>
      <x:c r="I91" s="144"/>
      <x:c r="J91" s="144"/>
      <x:c r="K91" s="144"/>
      <x:c r="L91" s="144"/>
      <x:c r="M91" s="144"/>
      <x:c r="N91" s="163"/>
      <x:c r="O91" s="163"/>
      <x:c r="P91" s="163"/>
      <x:c r="Q91" s="164" t="n">
        <x:f>IF(OR(D91="Recette",D91="Correction recette",D91="Virement entrant"),N91-O91,IF(OR(D91="Dépense",D91="Correction dépense",D91="Virement sortant"),-P91,0))</x:f>
        <x:v>0</x:v>
      </x:c>
      <x:c r="R91" s="164" t="n">
        <x:f>IF(OR(D91="Recette",D91="Correction recette"),N91,0)</x:f>
        <x:v>0</x:v>
      </x:c>
      <x:c r="S91" s="164" t="n">
        <x:f>IF(OR(D91="Recette",D91="Correction recette"),O91,IF(OR(D91="Dépense",D91="Correction dépense"),P91,0))</x:f>
        <x:v>0</x:v>
      </x:c>
      <x:c r="T91" s="156" t="str">
        <x:f>IF(A91="","",IF(B91="","Date manquante",IF(D91="","Type manquant",IF(E91="","Compte manquant",IF(M91="","Pièce à vérifier","OK")))))</x:f>
      </x:c>
      <x:c r="U91" s="144"/>
      <x:c r="V91" s="144"/>
      <x:c r="W91" s="151"/>
    </x:row>
    <x:row r="92">
      <x:c r="A92" s="143"/>
      <x:c r="B92" s="159"/>
      <x:c r="C92" s="159"/>
      <x:c r="D92" s="144"/>
      <x:c r="E92" s="144"/>
      <x:c r="F92" s="144"/>
      <x:c r="G92" s="144"/>
      <x:c r="H92" s="144"/>
      <x:c r="I92" s="144"/>
      <x:c r="J92" s="144"/>
      <x:c r="K92" s="144"/>
      <x:c r="L92" s="144"/>
      <x:c r="M92" s="144"/>
      <x:c r="N92" s="163"/>
      <x:c r="O92" s="163"/>
      <x:c r="P92" s="163"/>
      <x:c r="Q92" s="164" t="n">
        <x:f>IF(OR(D92="Recette",D92="Correction recette",D92="Virement entrant"),N92-O92,IF(OR(D92="Dépense",D92="Correction dépense",D92="Virement sortant"),-P92,0))</x:f>
        <x:v>0</x:v>
      </x:c>
      <x:c r="R92" s="164" t="n">
        <x:f>IF(OR(D92="Recette",D92="Correction recette"),N92,0)</x:f>
        <x:v>0</x:v>
      </x:c>
      <x:c r="S92" s="164" t="n">
        <x:f>IF(OR(D92="Recette",D92="Correction recette"),O92,IF(OR(D92="Dépense",D92="Correction dépense"),P92,0))</x:f>
        <x:v>0</x:v>
      </x:c>
      <x:c r="T92" s="156" t="str">
        <x:f>IF(A92="","",IF(B92="","Date manquante",IF(D92="","Type manquant",IF(E92="","Compte manquant",IF(M92="","Pièce à vérifier","OK")))))</x:f>
      </x:c>
      <x:c r="U92" s="144"/>
      <x:c r="V92" s="144"/>
      <x:c r="W92" s="151"/>
    </x:row>
    <x:row r="93">
      <x:c r="A93" s="143"/>
      <x:c r="B93" s="159"/>
      <x:c r="C93" s="159"/>
      <x:c r="D93" s="144"/>
      <x:c r="E93" s="144"/>
      <x:c r="F93" s="144"/>
      <x:c r="G93" s="144"/>
      <x:c r="H93" s="144"/>
      <x:c r="I93" s="144"/>
      <x:c r="J93" s="144"/>
      <x:c r="K93" s="144"/>
      <x:c r="L93" s="144"/>
      <x:c r="M93" s="144"/>
      <x:c r="N93" s="163"/>
      <x:c r="O93" s="163"/>
      <x:c r="P93" s="163"/>
      <x:c r="Q93" s="164" t="n">
        <x:f>IF(OR(D93="Recette",D93="Correction recette",D93="Virement entrant"),N93-O93,IF(OR(D93="Dépense",D93="Correction dépense",D93="Virement sortant"),-P93,0))</x:f>
        <x:v>0</x:v>
      </x:c>
      <x:c r="R93" s="164" t="n">
        <x:f>IF(OR(D93="Recette",D93="Correction recette"),N93,0)</x:f>
        <x:v>0</x:v>
      </x:c>
      <x:c r="S93" s="164" t="n">
        <x:f>IF(OR(D93="Recette",D93="Correction recette"),O93,IF(OR(D93="Dépense",D93="Correction dépense"),P93,0))</x:f>
        <x:v>0</x:v>
      </x:c>
      <x:c r="T93" s="156" t="str">
        <x:f>IF(A93="","",IF(B93="","Date manquante",IF(D93="","Type manquant",IF(E93="","Compte manquant",IF(M93="","Pièce à vérifier","OK")))))</x:f>
      </x:c>
      <x:c r="U93" s="144"/>
      <x:c r="V93" s="144"/>
      <x:c r="W93" s="151"/>
    </x:row>
    <x:row r="94">
      <x:c r="A94" s="143"/>
      <x:c r="B94" s="159"/>
      <x:c r="C94" s="159"/>
      <x:c r="D94" s="144"/>
      <x:c r="E94" s="144"/>
      <x:c r="F94" s="144"/>
      <x:c r="G94" s="144"/>
      <x:c r="H94" s="144"/>
      <x:c r="I94" s="144"/>
      <x:c r="J94" s="144"/>
      <x:c r="K94" s="144"/>
      <x:c r="L94" s="144"/>
      <x:c r="M94" s="144"/>
      <x:c r="N94" s="163"/>
      <x:c r="O94" s="163"/>
      <x:c r="P94" s="163"/>
      <x:c r="Q94" s="164" t="n">
        <x:f>IF(OR(D94="Recette",D94="Correction recette",D94="Virement entrant"),N94-O94,IF(OR(D94="Dépense",D94="Correction dépense",D94="Virement sortant"),-P94,0))</x:f>
        <x:v>0</x:v>
      </x:c>
      <x:c r="R94" s="164" t="n">
        <x:f>IF(OR(D94="Recette",D94="Correction recette"),N94,0)</x:f>
        <x:v>0</x:v>
      </x:c>
      <x:c r="S94" s="164" t="n">
        <x:f>IF(OR(D94="Recette",D94="Correction recette"),O94,IF(OR(D94="Dépense",D94="Correction dépense"),P94,0))</x:f>
        <x:v>0</x:v>
      </x:c>
      <x:c r="T94" s="156" t="str">
        <x:f>IF(A94="","",IF(B94="","Date manquante",IF(D94="","Type manquant",IF(E94="","Compte manquant",IF(M94="","Pièce à vérifier","OK")))))</x:f>
      </x:c>
      <x:c r="U94" s="144"/>
      <x:c r="V94" s="144"/>
      <x:c r="W94" s="151"/>
    </x:row>
    <x:row r="95">
      <x:c r="A95" s="143"/>
      <x:c r="B95" s="159"/>
      <x:c r="C95" s="159"/>
      <x:c r="D95" s="144"/>
      <x:c r="E95" s="144"/>
      <x:c r="F95" s="144"/>
      <x:c r="G95" s="144"/>
      <x:c r="H95" s="144"/>
      <x:c r="I95" s="144"/>
      <x:c r="J95" s="144"/>
      <x:c r="K95" s="144"/>
      <x:c r="L95" s="144"/>
      <x:c r="M95" s="144"/>
      <x:c r="N95" s="163"/>
      <x:c r="O95" s="163"/>
      <x:c r="P95" s="163"/>
      <x:c r="Q95" s="164" t="n">
        <x:f>IF(OR(D95="Recette",D95="Correction recette",D95="Virement entrant"),N95-O95,IF(OR(D95="Dépense",D95="Correction dépense",D95="Virement sortant"),-P95,0))</x:f>
        <x:v>0</x:v>
      </x:c>
      <x:c r="R95" s="164" t="n">
        <x:f>IF(OR(D95="Recette",D95="Correction recette"),N95,0)</x:f>
        <x:v>0</x:v>
      </x:c>
      <x:c r="S95" s="164" t="n">
        <x:f>IF(OR(D95="Recette",D95="Correction recette"),O95,IF(OR(D95="Dépense",D95="Correction dépense"),P95,0))</x:f>
        <x:v>0</x:v>
      </x:c>
      <x:c r="T95" s="156" t="str">
        <x:f>IF(A95="","",IF(B95="","Date manquante",IF(D95="","Type manquant",IF(E95="","Compte manquant",IF(M95="","Pièce à vérifier","OK")))))</x:f>
      </x:c>
      <x:c r="U95" s="144"/>
      <x:c r="V95" s="144"/>
      <x:c r="W95" s="151"/>
    </x:row>
    <x:row r="96">
      <x:c r="A96" s="143"/>
      <x:c r="B96" s="159"/>
      <x:c r="C96" s="159"/>
      <x:c r="D96" s="144"/>
      <x:c r="E96" s="144"/>
      <x:c r="F96" s="144"/>
      <x:c r="G96" s="144"/>
      <x:c r="H96" s="144"/>
      <x:c r="I96" s="144"/>
      <x:c r="J96" s="144"/>
      <x:c r="K96" s="144"/>
      <x:c r="L96" s="144"/>
      <x:c r="M96" s="144"/>
      <x:c r="N96" s="163"/>
      <x:c r="O96" s="163"/>
      <x:c r="P96" s="163"/>
      <x:c r="Q96" s="164" t="n">
        <x:f>IF(OR(D96="Recette",D96="Correction recette",D96="Virement entrant"),N96-O96,IF(OR(D96="Dépense",D96="Correction dépense",D96="Virement sortant"),-P96,0))</x:f>
        <x:v>0</x:v>
      </x:c>
      <x:c r="R96" s="164" t="n">
        <x:f>IF(OR(D96="Recette",D96="Correction recette"),N96,0)</x:f>
        <x:v>0</x:v>
      </x:c>
      <x:c r="S96" s="164" t="n">
        <x:f>IF(OR(D96="Recette",D96="Correction recette"),O96,IF(OR(D96="Dépense",D96="Correction dépense"),P96,0))</x:f>
        <x:v>0</x:v>
      </x:c>
      <x:c r="T96" s="156" t="str">
        <x:f>IF(A96="","",IF(B96="","Date manquante",IF(D96="","Type manquant",IF(E96="","Compte manquant",IF(M96="","Pièce à vérifier","OK")))))</x:f>
      </x:c>
      <x:c r="U96" s="144"/>
      <x:c r="V96" s="144"/>
      <x:c r="W96" s="151"/>
    </x:row>
    <x:row r="97">
      <x:c r="A97" s="143"/>
      <x:c r="B97" s="159"/>
      <x:c r="C97" s="159"/>
      <x:c r="D97" s="144"/>
      <x:c r="E97" s="144"/>
      <x:c r="F97" s="144"/>
      <x:c r="G97" s="144"/>
      <x:c r="H97" s="144"/>
      <x:c r="I97" s="144"/>
      <x:c r="J97" s="144"/>
      <x:c r="K97" s="144"/>
      <x:c r="L97" s="144"/>
      <x:c r="M97" s="144"/>
      <x:c r="N97" s="163"/>
      <x:c r="O97" s="163"/>
      <x:c r="P97" s="163"/>
      <x:c r="Q97" s="164" t="n">
        <x:f>IF(OR(D97="Recette",D97="Correction recette",D97="Virement entrant"),N97-O97,IF(OR(D97="Dépense",D97="Correction dépense",D97="Virement sortant"),-P97,0))</x:f>
        <x:v>0</x:v>
      </x:c>
      <x:c r="R97" s="164" t="n">
        <x:f>IF(OR(D97="Recette",D97="Correction recette"),N97,0)</x:f>
        <x:v>0</x:v>
      </x:c>
      <x:c r="S97" s="164" t="n">
        <x:f>IF(OR(D97="Recette",D97="Correction recette"),O97,IF(OR(D97="Dépense",D97="Correction dépense"),P97,0))</x:f>
        <x:v>0</x:v>
      </x:c>
      <x:c r="T97" s="156" t="str">
        <x:f>IF(A97="","",IF(B97="","Date manquante",IF(D97="","Type manquant",IF(E97="","Compte manquant",IF(M97="","Pièce à vérifier","OK")))))</x:f>
      </x:c>
      <x:c r="U97" s="144"/>
      <x:c r="V97" s="144"/>
      <x:c r="W97" s="151"/>
    </x:row>
    <x:row r="98">
      <x:c r="A98" s="143"/>
      <x:c r="B98" s="159"/>
      <x:c r="C98" s="159"/>
      <x:c r="D98" s="144"/>
      <x:c r="E98" s="144"/>
      <x:c r="F98" s="144"/>
      <x:c r="G98" s="144"/>
      <x:c r="H98" s="144"/>
      <x:c r="I98" s="144"/>
      <x:c r="J98" s="144"/>
      <x:c r="K98" s="144"/>
      <x:c r="L98" s="144"/>
      <x:c r="M98" s="144"/>
      <x:c r="N98" s="163"/>
      <x:c r="O98" s="163"/>
      <x:c r="P98" s="163"/>
      <x:c r="Q98" s="164" t="n">
        <x:f>IF(OR(D98="Recette",D98="Correction recette",D98="Virement entrant"),N98-O98,IF(OR(D98="Dépense",D98="Correction dépense",D98="Virement sortant"),-P98,0))</x:f>
        <x:v>0</x:v>
      </x:c>
      <x:c r="R98" s="164" t="n">
        <x:f>IF(OR(D98="Recette",D98="Correction recette"),N98,0)</x:f>
        <x:v>0</x:v>
      </x:c>
      <x:c r="S98" s="164" t="n">
        <x:f>IF(OR(D98="Recette",D98="Correction recette"),O98,IF(OR(D98="Dépense",D98="Correction dépense"),P98,0))</x:f>
        <x:v>0</x:v>
      </x:c>
      <x:c r="T98" s="156" t="str">
        <x:f>IF(A98="","",IF(B98="","Date manquante",IF(D98="","Type manquant",IF(E98="","Compte manquant",IF(M98="","Pièce à vérifier","OK")))))</x:f>
      </x:c>
      <x:c r="U98" s="144"/>
      <x:c r="V98" s="144"/>
      <x:c r="W98" s="151"/>
    </x:row>
    <x:row r="99">
      <x:c r="A99" s="143"/>
      <x:c r="B99" s="159"/>
      <x:c r="C99" s="159"/>
      <x:c r="D99" s="144"/>
      <x:c r="E99" s="144"/>
      <x:c r="F99" s="144"/>
      <x:c r="G99" s="144"/>
      <x:c r="H99" s="144"/>
      <x:c r="I99" s="144"/>
      <x:c r="J99" s="144"/>
      <x:c r="K99" s="144"/>
      <x:c r="L99" s="144"/>
      <x:c r="M99" s="144"/>
      <x:c r="N99" s="163"/>
      <x:c r="O99" s="163"/>
      <x:c r="P99" s="163"/>
      <x:c r="Q99" s="164" t="n">
        <x:f>IF(OR(D99="Recette",D99="Correction recette",D99="Virement entrant"),N99-O99,IF(OR(D99="Dépense",D99="Correction dépense",D99="Virement sortant"),-P99,0))</x:f>
        <x:v>0</x:v>
      </x:c>
      <x:c r="R99" s="164" t="n">
        <x:f>IF(OR(D99="Recette",D99="Correction recette"),N99,0)</x:f>
        <x:v>0</x:v>
      </x:c>
      <x:c r="S99" s="164" t="n">
        <x:f>IF(OR(D99="Recette",D99="Correction recette"),O99,IF(OR(D99="Dépense",D99="Correction dépense"),P99,0))</x:f>
        <x:v>0</x:v>
      </x:c>
      <x:c r="T99" s="156" t="str">
        <x:f>IF(A99="","",IF(B99="","Date manquante",IF(D99="","Type manquant",IF(E99="","Compte manquant",IF(M99="","Pièce à vérifier","OK")))))</x:f>
      </x:c>
      <x:c r="U99" s="144"/>
      <x:c r="V99" s="144"/>
      <x:c r="W99" s="151"/>
    </x:row>
    <x:row r="100">
      <x:c r="A100" s="143"/>
      <x:c r="B100" s="159"/>
      <x:c r="C100" s="159"/>
      <x:c r="D100" s="144"/>
      <x:c r="E100" s="144"/>
      <x:c r="F100" s="144"/>
      <x:c r="G100" s="144"/>
      <x:c r="H100" s="144"/>
      <x:c r="I100" s="144"/>
      <x:c r="J100" s="144"/>
      <x:c r="K100" s="144"/>
      <x:c r="L100" s="144"/>
      <x:c r="M100" s="144"/>
      <x:c r="N100" s="163"/>
      <x:c r="O100" s="163"/>
      <x:c r="P100" s="163"/>
      <x:c r="Q100" s="164" t="n">
        <x:f>IF(OR(D100="Recette",D100="Correction recette",D100="Virement entrant"),N100-O100,IF(OR(D100="Dépense",D100="Correction dépense",D100="Virement sortant"),-P100,0))</x:f>
        <x:v>0</x:v>
      </x:c>
      <x:c r="R100" s="164" t="n">
        <x:f>IF(OR(D100="Recette",D100="Correction recette"),N100,0)</x:f>
        <x:v>0</x:v>
      </x:c>
      <x:c r="S100" s="164" t="n">
        <x:f>IF(OR(D100="Recette",D100="Correction recette"),O100,IF(OR(D100="Dépense",D100="Correction dépense"),P100,0))</x:f>
        <x:v>0</x:v>
      </x:c>
      <x:c r="T100" s="156" t="str">
        <x:f>IF(A100="","",IF(B100="","Date manquante",IF(D100="","Type manquant",IF(E100="","Compte manquant",IF(M100="","Pièce à vérifier","OK")))))</x:f>
      </x:c>
      <x:c r="U100" s="144"/>
      <x:c r="V100" s="144"/>
      <x:c r="W100" s="151"/>
    </x:row>
    <x:row r="101">
      <x:c r="A101" s="143"/>
      <x:c r="B101" s="159"/>
      <x:c r="C101" s="159"/>
      <x:c r="D101" s="144"/>
      <x:c r="E101" s="144"/>
      <x:c r="F101" s="144"/>
      <x:c r="G101" s="144"/>
      <x:c r="H101" s="144"/>
      <x:c r="I101" s="144"/>
      <x:c r="J101" s="144"/>
      <x:c r="K101" s="144"/>
      <x:c r="L101" s="144"/>
      <x:c r="M101" s="144"/>
      <x:c r="N101" s="163"/>
      <x:c r="O101" s="163"/>
      <x:c r="P101" s="163"/>
      <x:c r="Q101" s="164" t="n">
        <x:f>IF(OR(D101="Recette",D101="Correction recette",D101="Virement entrant"),N101-O101,IF(OR(D101="Dépense",D101="Correction dépense",D101="Virement sortant"),-P101,0))</x:f>
        <x:v>0</x:v>
      </x:c>
      <x:c r="R101" s="164" t="n">
        <x:f>IF(OR(D101="Recette",D101="Correction recette"),N101,0)</x:f>
        <x:v>0</x:v>
      </x:c>
      <x:c r="S101" s="164" t="n">
        <x:f>IF(OR(D101="Recette",D101="Correction recette"),O101,IF(OR(D101="Dépense",D101="Correction dépense"),P101,0))</x:f>
        <x:v>0</x:v>
      </x:c>
      <x:c r="T101" s="156" t="str">
        <x:f>IF(A101="","",IF(B101="","Date manquante",IF(D101="","Type manquant",IF(E101="","Compte manquant",IF(M101="","Pièce à vérifier","OK")))))</x:f>
      </x:c>
      <x:c r="U101" s="144"/>
      <x:c r="V101" s="144"/>
      <x:c r="W101" s="151"/>
    </x:row>
    <x:row r="102">
      <x:c r="A102" s="143"/>
      <x:c r="B102" s="159"/>
      <x:c r="C102" s="159"/>
      <x:c r="D102" s="144"/>
      <x:c r="E102" s="144"/>
      <x:c r="F102" s="144"/>
      <x:c r="G102" s="144"/>
      <x:c r="H102" s="144"/>
      <x:c r="I102" s="144"/>
      <x:c r="J102" s="144"/>
      <x:c r="K102" s="144"/>
      <x:c r="L102" s="144"/>
      <x:c r="M102" s="144"/>
      <x:c r="N102" s="163"/>
      <x:c r="O102" s="163"/>
      <x:c r="P102" s="163"/>
      <x:c r="Q102" s="164" t="n">
        <x:f>IF(OR(D102="Recette",D102="Correction recette",D102="Virement entrant"),N102-O102,IF(OR(D102="Dépense",D102="Correction dépense",D102="Virement sortant"),-P102,0))</x:f>
        <x:v>0</x:v>
      </x:c>
      <x:c r="R102" s="164" t="n">
        <x:f>IF(OR(D102="Recette",D102="Correction recette"),N102,0)</x:f>
        <x:v>0</x:v>
      </x:c>
      <x:c r="S102" s="164" t="n">
        <x:f>IF(OR(D102="Recette",D102="Correction recette"),O102,IF(OR(D102="Dépense",D102="Correction dépense"),P102,0))</x:f>
        <x:v>0</x:v>
      </x:c>
      <x:c r="T102" s="156" t="str">
        <x:f>IF(A102="","",IF(B102="","Date manquante",IF(D102="","Type manquant",IF(E102="","Compte manquant",IF(M102="","Pièce à vérifier","OK")))))</x:f>
      </x:c>
      <x:c r="U102" s="144"/>
      <x:c r="V102" s="144"/>
      <x:c r="W102" s="151"/>
    </x:row>
    <x:row r="103">
      <x:c r="A103" s="143"/>
      <x:c r="B103" s="159"/>
      <x:c r="C103" s="159"/>
      <x:c r="D103" s="144"/>
      <x:c r="E103" s="144"/>
      <x:c r="F103" s="144"/>
      <x:c r="G103" s="144"/>
      <x:c r="H103" s="144"/>
      <x:c r="I103" s="144"/>
      <x:c r="J103" s="144"/>
      <x:c r="K103" s="144"/>
      <x:c r="L103" s="144"/>
      <x:c r="M103" s="144"/>
      <x:c r="N103" s="163"/>
      <x:c r="O103" s="163"/>
      <x:c r="P103" s="163"/>
      <x:c r="Q103" s="164" t="n">
        <x:f>IF(OR(D103="Recette",D103="Correction recette",D103="Virement entrant"),N103-O103,IF(OR(D103="Dépense",D103="Correction dépense",D103="Virement sortant"),-P103,0))</x:f>
        <x:v>0</x:v>
      </x:c>
      <x:c r="R103" s="164" t="n">
        <x:f>IF(OR(D103="Recette",D103="Correction recette"),N103,0)</x:f>
        <x:v>0</x:v>
      </x:c>
      <x:c r="S103" s="164" t="n">
        <x:f>IF(OR(D103="Recette",D103="Correction recette"),O103,IF(OR(D103="Dépense",D103="Correction dépense"),P103,0))</x:f>
        <x:v>0</x:v>
      </x:c>
      <x:c r="T103" s="156" t="str">
        <x:f>IF(A103="","",IF(B103="","Date manquante",IF(D103="","Type manquant",IF(E103="","Compte manquant",IF(M103="","Pièce à vérifier","OK")))))</x:f>
      </x:c>
      <x:c r="U103" s="144"/>
      <x:c r="V103" s="144"/>
      <x:c r="W103" s="151"/>
    </x:row>
    <x:row r="104">
      <x:c r="A104" s="143"/>
      <x:c r="B104" s="159"/>
      <x:c r="C104" s="159"/>
      <x:c r="D104" s="144"/>
      <x:c r="E104" s="144"/>
      <x:c r="F104" s="144"/>
      <x:c r="G104" s="144"/>
      <x:c r="H104" s="144"/>
      <x:c r="I104" s="144"/>
      <x:c r="J104" s="144"/>
      <x:c r="K104" s="144"/>
      <x:c r="L104" s="144"/>
      <x:c r="M104" s="144"/>
      <x:c r="N104" s="163"/>
      <x:c r="O104" s="163"/>
      <x:c r="P104" s="163"/>
      <x:c r="Q104" s="164" t="n">
        <x:f>IF(OR(D104="Recette",D104="Correction recette",D104="Virement entrant"),N104-O104,IF(OR(D104="Dépense",D104="Correction dépense",D104="Virement sortant"),-P104,0))</x:f>
        <x:v>0</x:v>
      </x:c>
      <x:c r="R104" s="164" t="n">
        <x:f>IF(OR(D104="Recette",D104="Correction recette"),N104,0)</x:f>
        <x:v>0</x:v>
      </x:c>
      <x:c r="S104" s="164" t="n">
        <x:f>IF(OR(D104="Recette",D104="Correction recette"),O104,IF(OR(D104="Dépense",D104="Correction dépense"),P104,0))</x:f>
        <x:v>0</x:v>
      </x:c>
      <x:c r="T104" s="156" t="str">
        <x:f>IF(A104="","",IF(B104="","Date manquante",IF(D104="","Type manquant",IF(E104="","Compte manquant",IF(M104="","Pièce à vérifier","OK")))))</x:f>
      </x:c>
      <x:c r="U104" s="144"/>
      <x:c r="V104" s="144"/>
      <x:c r="W104" s="151"/>
    </x:row>
    <x:row r="105">
      <x:c r="A105" s="143"/>
      <x:c r="B105" s="159"/>
      <x:c r="C105" s="159"/>
      <x:c r="D105" s="144"/>
      <x:c r="E105" s="144"/>
      <x:c r="F105" s="144"/>
      <x:c r="G105" s="144"/>
      <x:c r="H105" s="144"/>
      <x:c r="I105" s="144"/>
      <x:c r="J105" s="144"/>
      <x:c r="K105" s="144"/>
      <x:c r="L105" s="144"/>
      <x:c r="M105" s="144"/>
      <x:c r="N105" s="163"/>
      <x:c r="O105" s="163"/>
      <x:c r="P105" s="163"/>
      <x:c r="Q105" s="164" t="n">
        <x:f>IF(OR(D105="Recette",D105="Correction recette",D105="Virement entrant"),N105-O105,IF(OR(D105="Dépense",D105="Correction dépense",D105="Virement sortant"),-P105,0))</x:f>
        <x:v>0</x:v>
      </x:c>
      <x:c r="R105" s="164" t="n">
        <x:f>IF(OR(D105="Recette",D105="Correction recette"),N105,0)</x:f>
        <x:v>0</x:v>
      </x:c>
      <x:c r="S105" s="164" t="n">
        <x:f>IF(OR(D105="Recette",D105="Correction recette"),O105,IF(OR(D105="Dépense",D105="Correction dépense"),P105,0))</x:f>
        <x:v>0</x:v>
      </x:c>
      <x:c r="T105" s="156" t="str">
        <x:f>IF(A105="","",IF(B105="","Date manquante",IF(D105="","Type manquant",IF(E105="","Compte manquant",IF(M105="","Pièce à vérifier","OK")))))</x:f>
      </x:c>
      <x:c r="U105" s="144"/>
      <x:c r="V105" s="144"/>
      <x:c r="W105" s="151"/>
    </x:row>
    <x:row r="106">
      <x:c r="A106" s="143"/>
      <x:c r="B106" s="159"/>
      <x:c r="C106" s="159"/>
      <x:c r="D106" s="144"/>
      <x:c r="E106" s="144"/>
      <x:c r="F106" s="144"/>
      <x:c r="G106" s="144"/>
      <x:c r="H106" s="144"/>
      <x:c r="I106" s="144"/>
      <x:c r="J106" s="144"/>
      <x:c r="K106" s="144"/>
      <x:c r="L106" s="144"/>
      <x:c r="M106" s="144"/>
      <x:c r="N106" s="163"/>
      <x:c r="O106" s="163"/>
      <x:c r="P106" s="163"/>
      <x:c r="Q106" s="164" t="n">
        <x:f>IF(OR(D106="Recette",D106="Correction recette",D106="Virement entrant"),N106-O106,IF(OR(D106="Dépense",D106="Correction dépense",D106="Virement sortant"),-P106,0))</x:f>
        <x:v>0</x:v>
      </x:c>
      <x:c r="R106" s="164" t="n">
        <x:f>IF(OR(D106="Recette",D106="Correction recette"),N106,0)</x:f>
        <x:v>0</x:v>
      </x:c>
      <x:c r="S106" s="164" t="n">
        <x:f>IF(OR(D106="Recette",D106="Correction recette"),O106,IF(OR(D106="Dépense",D106="Correction dépense"),P106,0))</x:f>
        <x:v>0</x:v>
      </x:c>
      <x:c r="T106" s="156" t="str">
        <x:f>IF(A106="","",IF(B106="","Date manquante",IF(D106="","Type manquant",IF(E106="","Compte manquant",IF(M106="","Pièce à vérifier","OK")))))</x:f>
      </x:c>
      <x:c r="U106" s="144"/>
      <x:c r="V106" s="144"/>
      <x:c r="W106" s="151"/>
    </x:row>
    <x:row r="107">
      <x:c r="A107" s="143"/>
      <x:c r="B107" s="159"/>
      <x:c r="C107" s="159"/>
      <x:c r="D107" s="144"/>
      <x:c r="E107" s="144"/>
      <x:c r="F107" s="144"/>
      <x:c r="G107" s="144"/>
      <x:c r="H107" s="144"/>
      <x:c r="I107" s="144"/>
      <x:c r="J107" s="144"/>
      <x:c r="K107" s="144"/>
      <x:c r="L107" s="144"/>
      <x:c r="M107" s="144"/>
      <x:c r="N107" s="163"/>
      <x:c r="O107" s="163"/>
      <x:c r="P107" s="163"/>
      <x:c r="Q107" s="164" t="n">
        <x:f>IF(OR(D107="Recette",D107="Correction recette",D107="Virement entrant"),N107-O107,IF(OR(D107="Dépense",D107="Correction dépense",D107="Virement sortant"),-P107,0))</x:f>
        <x:v>0</x:v>
      </x:c>
      <x:c r="R107" s="164" t="n">
        <x:f>IF(OR(D107="Recette",D107="Correction recette"),N107,0)</x:f>
        <x:v>0</x:v>
      </x:c>
      <x:c r="S107" s="164" t="n">
        <x:f>IF(OR(D107="Recette",D107="Correction recette"),O107,IF(OR(D107="Dépense",D107="Correction dépense"),P107,0))</x:f>
        <x:v>0</x:v>
      </x:c>
      <x:c r="T107" s="156" t="str">
        <x:f>IF(A107="","",IF(B107="","Date manquante",IF(D107="","Type manquant",IF(E107="","Compte manquant",IF(M107="","Pièce à vérifier","OK")))))</x:f>
      </x:c>
      <x:c r="U107" s="144"/>
      <x:c r="V107" s="144"/>
      <x:c r="W107" s="151"/>
    </x:row>
    <x:row r="108">
      <x:c r="A108" s="143"/>
      <x:c r="B108" s="159"/>
      <x:c r="C108" s="159"/>
      <x:c r="D108" s="144"/>
      <x:c r="E108" s="144"/>
      <x:c r="F108" s="144"/>
      <x:c r="G108" s="144"/>
      <x:c r="H108" s="144"/>
      <x:c r="I108" s="144"/>
      <x:c r="J108" s="144"/>
      <x:c r="K108" s="144"/>
      <x:c r="L108" s="144"/>
      <x:c r="M108" s="144"/>
      <x:c r="N108" s="163"/>
      <x:c r="O108" s="163"/>
      <x:c r="P108" s="163"/>
      <x:c r="Q108" s="164" t="n">
        <x:f>IF(OR(D108="Recette",D108="Correction recette",D108="Virement entrant"),N108-O108,IF(OR(D108="Dépense",D108="Correction dépense",D108="Virement sortant"),-P108,0))</x:f>
        <x:v>0</x:v>
      </x:c>
      <x:c r="R108" s="164" t="n">
        <x:f>IF(OR(D108="Recette",D108="Correction recette"),N108,0)</x:f>
        <x:v>0</x:v>
      </x:c>
      <x:c r="S108" s="164" t="n">
        <x:f>IF(OR(D108="Recette",D108="Correction recette"),O108,IF(OR(D108="Dépense",D108="Correction dépense"),P108,0))</x:f>
        <x:v>0</x:v>
      </x:c>
      <x:c r="T108" s="156" t="str">
        <x:f>IF(A108="","",IF(B108="","Date manquante",IF(D108="","Type manquant",IF(E108="","Compte manquant",IF(M108="","Pièce à vérifier","OK")))))</x:f>
      </x:c>
      <x:c r="U108" s="144"/>
      <x:c r="V108" s="144"/>
      <x:c r="W108" s="151"/>
    </x:row>
    <x:row r="109">
      <x:c r="A109" s="143"/>
      <x:c r="B109" s="159"/>
      <x:c r="C109" s="159"/>
      <x:c r="D109" s="144"/>
      <x:c r="E109" s="144"/>
      <x:c r="F109" s="144"/>
      <x:c r="G109" s="144"/>
      <x:c r="H109" s="144"/>
      <x:c r="I109" s="144"/>
      <x:c r="J109" s="144"/>
      <x:c r="K109" s="144"/>
      <x:c r="L109" s="144"/>
      <x:c r="M109" s="144"/>
      <x:c r="N109" s="163"/>
      <x:c r="O109" s="163"/>
      <x:c r="P109" s="163"/>
      <x:c r="Q109" s="164" t="n">
        <x:f>IF(OR(D109="Recette",D109="Correction recette",D109="Virement entrant"),N109-O109,IF(OR(D109="Dépense",D109="Correction dépense",D109="Virement sortant"),-P109,0))</x:f>
        <x:v>0</x:v>
      </x:c>
      <x:c r="R109" s="164" t="n">
        <x:f>IF(OR(D109="Recette",D109="Correction recette"),N109,0)</x:f>
        <x:v>0</x:v>
      </x:c>
      <x:c r="S109" s="164" t="n">
        <x:f>IF(OR(D109="Recette",D109="Correction recette"),O109,IF(OR(D109="Dépense",D109="Correction dépense"),P109,0))</x:f>
        <x:v>0</x:v>
      </x:c>
      <x:c r="T109" s="156" t="str">
        <x:f>IF(A109="","",IF(B109="","Date manquante",IF(D109="","Type manquant",IF(E109="","Compte manquant",IF(M109="","Pièce à vérifier","OK")))))</x:f>
      </x:c>
      <x:c r="U109" s="144"/>
      <x:c r="V109" s="144"/>
      <x:c r="W109" s="151"/>
    </x:row>
    <x:row r="110">
      <x:c r="A110" s="143"/>
      <x:c r="B110" s="159"/>
      <x:c r="C110" s="159"/>
      <x:c r="D110" s="144"/>
      <x:c r="E110" s="144"/>
      <x:c r="F110" s="144"/>
      <x:c r="G110" s="144"/>
      <x:c r="H110" s="144"/>
      <x:c r="I110" s="144"/>
      <x:c r="J110" s="144"/>
      <x:c r="K110" s="144"/>
      <x:c r="L110" s="144"/>
      <x:c r="M110" s="144"/>
      <x:c r="N110" s="163"/>
      <x:c r="O110" s="163"/>
      <x:c r="P110" s="163"/>
      <x:c r="Q110" s="164" t="n">
        <x:f>IF(OR(D110="Recette",D110="Correction recette",D110="Virement entrant"),N110-O110,IF(OR(D110="Dépense",D110="Correction dépense",D110="Virement sortant"),-P110,0))</x:f>
        <x:v>0</x:v>
      </x:c>
      <x:c r="R110" s="164" t="n">
        <x:f>IF(OR(D110="Recette",D110="Correction recette"),N110,0)</x:f>
        <x:v>0</x:v>
      </x:c>
      <x:c r="S110" s="164" t="n">
        <x:f>IF(OR(D110="Recette",D110="Correction recette"),O110,IF(OR(D110="Dépense",D110="Correction dépense"),P110,0))</x:f>
        <x:v>0</x:v>
      </x:c>
      <x:c r="T110" s="156" t="str">
        <x:f>IF(A110="","",IF(B110="","Date manquante",IF(D110="","Type manquant",IF(E110="","Compte manquant",IF(M110="","Pièce à vérifier","OK")))))</x:f>
      </x:c>
      <x:c r="U110" s="144"/>
      <x:c r="V110" s="144"/>
      <x:c r="W110" s="151"/>
    </x:row>
    <x:row r="111">
      <x:c r="A111" s="143"/>
      <x:c r="B111" s="159"/>
      <x:c r="C111" s="159"/>
      <x:c r="D111" s="144"/>
      <x:c r="E111" s="144"/>
      <x:c r="F111" s="144"/>
      <x:c r="G111" s="144"/>
      <x:c r="H111" s="144"/>
      <x:c r="I111" s="144"/>
      <x:c r="J111" s="144"/>
      <x:c r="K111" s="144"/>
      <x:c r="L111" s="144"/>
      <x:c r="M111" s="144"/>
      <x:c r="N111" s="163"/>
      <x:c r="O111" s="163"/>
      <x:c r="P111" s="163"/>
      <x:c r="Q111" s="164" t="n">
        <x:f>IF(OR(D111="Recette",D111="Correction recette",D111="Virement entrant"),N111-O111,IF(OR(D111="Dépense",D111="Correction dépense",D111="Virement sortant"),-P111,0))</x:f>
        <x:v>0</x:v>
      </x:c>
      <x:c r="R111" s="164" t="n">
        <x:f>IF(OR(D111="Recette",D111="Correction recette"),N111,0)</x:f>
        <x:v>0</x:v>
      </x:c>
      <x:c r="S111" s="164" t="n">
        <x:f>IF(OR(D111="Recette",D111="Correction recette"),O111,IF(OR(D111="Dépense",D111="Correction dépense"),P111,0))</x:f>
        <x:v>0</x:v>
      </x:c>
      <x:c r="T111" s="156" t="str">
        <x:f>IF(A111="","",IF(B111="","Date manquante",IF(D111="","Type manquant",IF(E111="","Compte manquant",IF(M111="","Pièce à vérifier","OK")))))</x:f>
      </x:c>
      <x:c r="U111" s="144"/>
      <x:c r="V111" s="144"/>
      <x:c r="W111" s="151"/>
    </x:row>
    <x:row r="112">
      <x:c r="A112" s="143"/>
      <x:c r="B112" s="159"/>
      <x:c r="C112" s="159"/>
      <x:c r="D112" s="144"/>
      <x:c r="E112" s="144"/>
      <x:c r="F112" s="144"/>
      <x:c r="G112" s="144"/>
      <x:c r="H112" s="144"/>
      <x:c r="I112" s="144"/>
      <x:c r="J112" s="144"/>
      <x:c r="K112" s="144"/>
      <x:c r="L112" s="144"/>
      <x:c r="M112" s="144"/>
      <x:c r="N112" s="163"/>
      <x:c r="O112" s="163"/>
      <x:c r="P112" s="163"/>
      <x:c r="Q112" s="164" t="n">
        <x:f>IF(OR(D112="Recette",D112="Correction recette",D112="Virement entrant"),N112-O112,IF(OR(D112="Dépense",D112="Correction dépense",D112="Virement sortant"),-P112,0))</x:f>
        <x:v>0</x:v>
      </x:c>
      <x:c r="R112" s="164" t="n">
        <x:f>IF(OR(D112="Recette",D112="Correction recette"),N112,0)</x:f>
        <x:v>0</x:v>
      </x:c>
      <x:c r="S112" s="164" t="n">
        <x:f>IF(OR(D112="Recette",D112="Correction recette"),O112,IF(OR(D112="Dépense",D112="Correction dépense"),P112,0))</x:f>
        <x:v>0</x:v>
      </x:c>
      <x:c r="T112" s="156" t="str">
        <x:f>IF(A112="","",IF(B112="","Date manquante",IF(D112="","Type manquant",IF(E112="","Compte manquant",IF(M112="","Pièce à vérifier","OK")))))</x:f>
      </x:c>
      <x:c r="U112" s="144"/>
      <x:c r="V112" s="144"/>
      <x:c r="W112" s="151"/>
    </x:row>
    <x:row r="113">
      <x:c r="A113" s="143"/>
      <x:c r="B113" s="159"/>
      <x:c r="C113" s="159"/>
      <x:c r="D113" s="144"/>
      <x:c r="E113" s="144"/>
      <x:c r="F113" s="144"/>
      <x:c r="G113" s="144"/>
      <x:c r="H113" s="144"/>
      <x:c r="I113" s="144"/>
      <x:c r="J113" s="144"/>
      <x:c r="K113" s="144"/>
      <x:c r="L113" s="144"/>
      <x:c r="M113" s="144"/>
      <x:c r="N113" s="163"/>
      <x:c r="O113" s="163"/>
      <x:c r="P113" s="163"/>
      <x:c r="Q113" s="164" t="n">
        <x:f>IF(OR(D113="Recette",D113="Correction recette",D113="Virement entrant"),N113-O113,IF(OR(D113="Dépense",D113="Correction dépense",D113="Virement sortant"),-P113,0))</x:f>
        <x:v>0</x:v>
      </x:c>
      <x:c r="R113" s="164" t="n">
        <x:f>IF(OR(D113="Recette",D113="Correction recette"),N113,0)</x:f>
        <x:v>0</x:v>
      </x:c>
      <x:c r="S113" s="164" t="n">
        <x:f>IF(OR(D113="Recette",D113="Correction recette"),O113,IF(OR(D113="Dépense",D113="Correction dépense"),P113,0))</x:f>
        <x:v>0</x:v>
      </x:c>
      <x:c r="T113" s="156" t="str">
        <x:f>IF(A113="","",IF(B113="","Date manquante",IF(D113="","Type manquant",IF(E113="","Compte manquant",IF(M113="","Pièce à vérifier","OK")))))</x:f>
      </x:c>
      <x:c r="U113" s="144"/>
      <x:c r="V113" s="144"/>
      <x:c r="W113" s="151"/>
    </x:row>
    <x:row r="114">
      <x:c r="A114" s="143"/>
      <x:c r="B114" s="159"/>
      <x:c r="C114" s="159"/>
      <x:c r="D114" s="144"/>
      <x:c r="E114" s="144"/>
      <x:c r="F114" s="144"/>
      <x:c r="G114" s="144"/>
      <x:c r="H114" s="144"/>
      <x:c r="I114" s="144"/>
      <x:c r="J114" s="144"/>
      <x:c r="K114" s="144"/>
      <x:c r="L114" s="144"/>
      <x:c r="M114" s="144"/>
      <x:c r="N114" s="163"/>
      <x:c r="O114" s="163"/>
      <x:c r="P114" s="163"/>
      <x:c r="Q114" s="164" t="n">
        <x:f>IF(OR(D114="Recette",D114="Correction recette",D114="Virement entrant"),N114-O114,IF(OR(D114="Dépense",D114="Correction dépense",D114="Virement sortant"),-P114,0))</x:f>
        <x:v>0</x:v>
      </x:c>
      <x:c r="R114" s="164" t="n">
        <x:f>IF(OR(D114="Recette",D114="Correction recette"),N114,0)</x:f>
        <x:v>0</x:v>
      </x:c>
      <x:c r="S114" s="164" t="n">
        <x:f>IF(OR(D114="Recette",D114="Correction recette"),O114,IF(OR(D114="Dépense",D114="Correction dépense"),P114,0))</x:f>
        <x:v>0</x:v>
      </x:c>
      <x:c r="T114" s="156" t="str">
        <x:f>IF(A114="","",IF(B114="","Date manquante",IF(D114="","Type manquant",IF(E114="","Compte manquant",IF(M114="","Pièce à vérifier","OK")))))</x:f>
      </x:c>
      <x:c r="U114" s="144"/>
      <x:c r="V114" s="144"/>
      <x:c r="W114" s="151"/>
    </x:row>
    <x:row r="115">
      <x:c r="A115" s="143"/>
      <x:c r="B115" s="159"/>
      <x:c r="C115" s="159"/>
      <x:c r="D115" s="144"/>
      <x:c r="E115" s="144"/>
      <x:c r="F115" s="144"/>
      <x:c r="G115" s="144"/>
      <x:c r="H115" s="144"/>
      <x:c r="I115" s="144"/>
      <x:c r="J115" s="144"/>
      <x:c r="K115" s="144"/>
      <x:c r="L115" s="144"/>
      <x:c r="M115" s="144"/>
      <x:c r="N115" s="163"/>
      <x:c r="O115" s="163"/>
      <x:c r="P115" s="163"/>
      <x:c r="Q115" s="164" t="n">
        <x:f>IF(OR(D115="Recette",D115="Correction recette",D115="Virement entrant"),N115-O115,IF(OR(D115="Dépense",D115="Correction dépense",D115="Virement sortant"),-P115,0))</x:f>
        <x:v>0</x:v>
      </x:c>
      <x:c r="R115" s="164" t="n">
        <x:f>IF(OR(D115="Recette",D115="Correction recette"),N115,0)</x:f>
        <x:v>0</x:v>
      </x:c>
      <x:c r="S115" s="164" t="n">
        <x:f>IF(OR(D115="Recette",D115="Correction recette"),O115,IF(OR(D115="Dépense",D115="Correction dépense"),P115,0))</x:f>
        <x:v>0</x:v>
      </x:c>
      <x:c r="T115" s="156" t="str">
        <x:f>IF(A115="","",IF(B115="","Date manquante",IF(D115="","Type manquant",IF(E115="","Compte manquant",IF(M115="","Pièce à vérifier","OK")))))</x:f>
      </x:c>
      <x:c r="U115" s="144"/>
      <x:c r="V115" s="144"/>
      <x:c r="W115" s="151"/>
    </x:row>
    <x:row r="116">
      <x:c r="A116" s="143"/>
      <x:c r="B116" s="159"/>
      <x:c r="C116" s="159"/>
      <x:c r="D116" s="144"/>
      <x:c r="E116" s="144"/>
      <x:c r="F116" s="144"/>
      <x:c r="G116" s="144"/>
      <x:c r="H116" s="144"/>
      <x:c r="I116" s="144"/>
      <x:c r="J116" s="144"/>
      <x:c r="K116" s="144"/>
      <x:c r="L116" s="144"/>
      <x:c r="M116" s="144"/>
      <x:c r="N116" s="163"/>
      <x:c r="O116" s="163"/>
      <x:c r="P116" s="163"/>
      <x:c r="Q116" s="164" t="n">
        <x:f>IF(OR(D116="Recette",D116="Correction recette",D116="Virement entrant"),N116-O116,IF(OR(D116="Dépense",D116="Correction dépense",D116="Virement sortant"),-P116,0))</x:f>
        <x:v>0</x:v>
      </x:c>
      <x:c r="R116" s="164" t="n">
        <x:f>IF(OR(D116="Recette",D116="Correction recette"),N116,0)</x:f>
        <x:v>0</x:v>
      </x:c>
      <x:c r="S116" s="164" t="n">
        <x:f>IF(OR(D116="Recette",D116="Correction recette"),O116,IF(OR(D116="Dépense",D116="Correction dépense"),P116,0))</x:f>
        <x:v>0</x:v>
      </x:c>
      <x:c r="T116" s="156" t="str">
        <x:f>IF(A116="","",IF(B116="","Date manquante",IF(D116="","Type manquant",IF(E116="","Compte manquant",IF(M116="","Pièce à vérifier","OK")))))</x:f>
      </x:c>
      <x:c r="U116" s="144"/>
      <x:c r="V116" s="144"/>
      <x:c r="W116" s="151"/>
    </x:row>
    <x:row r="117">
      <x:c r="A117" s="143"/>
      <x:c r="B117" s="159"/>
      <x:c r="C117" s="159"/>
      <x:c r="D117" s="144"/>
      <x:c r="E117" s="144"/>
      <x:c r="F117" s="144"/>
      <x:c r="G117" s="144"/>
      <x:c r="H117" s="144"/>
      <x:c r="I117" s="144"/>
      <x:c r="J117" s="144"/>
      <x:c r="K117" s="144"/>
      <x:c r="L117" s="144"/>
      <x:c r="M117" s="144"/>
      <x:c r="N117" s="163"/>
      <x:c r="O117" s="163"/>
      <x:c r="P117" s="163"/>
      <x:c r="Q117" s="164" t="n">
        <x:f>IF(OR(D117="Recette",D117="Correction recette",D117="Virement entrant"),N117-O117,IF(OR(D117="Dépense",D117="Correction dépense",D117="Virement sortant"),-P117,0))</x:f>
        <x:v>0</x:v>
      </x:c>
      <x:c r="R117" s="164" t="n">
        <x:f>IF(OR(D117="Recette",D117="Correction recette"),N117,0)</x:f>
        <x:v>0</x:v>
      </x:c>
      <x:c r="S117" s="164" t="n">
        <x:f>IF(OR(D117="Recette",D117="Correction recette"),O117,IF(OR(D117="Dépense",D117="Correction dépense"),P117,0))</x:f>
        <x:v>0</x:v>
      </x:c>
      <x:c r="T117" s="156" t="str">
        <x:f>IF(A117="","",IF(B117="","Date manquante",IF(D117="","Type manquant",IF(E117="","Compte manquant",IF(M117="","Pièce à vérifier","OK")))))</x:f>
      </x:c>
      <x:c r="U117" s="144"/>
      <x:c r="V117" s="144"/>
      <x:c r="W117" s="151"/>
    </x:row>
    <x:row r="118">
      <x:c r="A118" s="143"/>
      <x:c r="B118" s="159"/>
      <x:c r="C118" s="159"/>
      <x:c r="D118" s="144"/>
      <x:c r="E118" s="144"/>
      <x:c r="F118" s="144"/>
      <x:c r="G118" s="144"/>
      <x:c r="H118" s="144"/>
      <x:c r="I118" s="144"/>
      <x:c r="J118" s="144"/>
      <x:c r="K118" s="144"/>
      <x:c r="L118" s="144"/>
      <x:c r="M118" s="144"/>
      <x:c r="N118" s="163"/>
      <x:c r="O118" s="163"/>
      <x:c r="P118" s="163"/>
      <x:c r="Q118" s="164" t="n">
        <x:f>IF(OR(D118="Recette",D118="Correction recette",D118="Virement entrant"),N118-O118,IF(OR(D118="Dépense",D118="Correction dépense",D118="Virement sortant"),-P118,0))</x:f>
        <x:v>0</x:v>
      </x:c>
      <x:c r="R118" s="164" t="n">
        <x:f>IF(OR(D118="Recette",D118="Correction recette"),N118,0)</x:f>
        <x:v>0</x:v>
      </x:c>
      <x:c r="S118" s="164" t="n">
        <x:f>IF(OR(D118="Recette",D118="Correction recette"),O118,IF(OR(D118="Dépense",D118="Correction dépense"),P118,0))</x:f>
        <x:v>0</x:v>
      </x:c>
      <x:c r="T118" s="156" t="str">
        <x:f>IF(A118="","",IF(B118="","Date manquante",IF(D118="","Type manquant",IF(E118="","Compte manquant",IF(M118="","Pièce à vérifier","OK")))))</x:f>
      </x:c>
      <x:c r="U118" s="144"/>
      <x:c r="V118" s="144"/>
      <x:c r="W118" s="151"/>
    </x:row>
    <x:row r="119">
      <x:c r="A119" s="143"/>
      <x:c r="B119" s="159"/>
      <x:c r="C119" s="159"/>
      <x:c r="D119" s="144"/>
      <x:c r="E119" s="144"/>
      <x:c r="F119" s="144"/>
      <x:c r="G119" s="144"/>
      <x:c r="H119" s="144"/>
      <x:c r="I119" s="144"/>
      <x:c r="J119" s="144"/>
      <x:c r="K119" s="144"/>
      <x:c r="L119" s="144"/>
      <x:c r="M119" s="144"/>
      <x:c r="N119" s="163"/>
      <x:c r="O119" s="163"/>
      <x:c r="P119" s="163"/>
      <x:c r="Q119" s="164" t="n">
        <x:f>IF(OR(D119="Recette",D119="Correction recette",D119="Virement entrant"),N119-O119,IF(OR(D119="Dépense",D119="Correction dépense",D119="Virement sortant"),-P119,0))</x:f>
        <x:v>0</x:v>
      </x:c>
      <x:c r="R119" s="164" t="n">
        <x:f>IF(OR(D119="Recette",D119="Correction recette"),N119,0)</x:f>
        <x:v>0</x:v>
      </x:c>
      <x:c r="S119" s="164" t="n">
        <x:f>IF(OR(D119="Recette",D119="Correction recette"),O119,IF(OR(D119="Dépense",D119="Correction dépense"),P119,0))</x:f>
        <x:v>0</x:v>
      </x:c>
      <x:c r="T119" s="156" t="str">
        <x:f>IF(A119="","",IF(B119="","Date manquante",IF(D119="","Type manquant",IF(E119="","Compte manquant",IF(M119="","Pièce à vérifier","OK")))))</x:f>
      </x:c>
      <x:c r="U119" s="144"/>
      <x:c r="V119" s="144"/>
      <x:c r="W119" s="151"/>
    </x:row>
    <x:row r="120">
      <x:c r="A120" s="143"/>
      <x:c r="B120" s="159"/>
      <x:c r="C120" s="159"/>
      <x:c r="D120" s="144"/>
      <x:c r="E120" s="144"/>
      <x:c r="F120" s="144"/>
      <x:c r="G120" s="144"/>
      <x:c r="H120" s="144"/>
      <x:c r="I120" s="144"/>
      <x:c r="J120" s="144"/>
      <x:c r="K120" s="144"/>
      <x:c r="L120" s="144"/>
      <x:c r="M120" s="144"/>
      <x:c r="N120" s="163"/>
      <x:c r="O120" s="163"/>
      <x:c r="P120" s="163"/>
      <x:c r="Q120" s="164" t="n">
        <x:f>IF(OR(D120="Recette",D120="Correction recette",D120="Virement entrant"),N120-O120,IF(OR(D120="Dépense",D120="Correction dépense",D120="Virement sortant"),-P120,0))</x:f>
        <x:v>0</x:v>
      </x:c>
      <x:c r="R120" s="164" t="n">
        <x:f>IF(OR(D120="Recette",D120="Correction recette"),N120,0)</x:f>
        <x:v>0</x:v>
      </x:c>
      <x:c r="S120" s="164" t="n">
        <x:f>IF(OR(D120="Recette",D120="Correction recette"),O120,IF(OR(D120="Dépense",D120="Correction dépense"),P120,0))</x:f>
        <x:v>0</x:v>
      </x:c>
      <x:c r="T120" s="156" t="str">
        <x:f>IF(A120="","",IF(B120="","Date manquante",IF(D120="","Type manquant",IF(E120="","Compte manquant",IF(M120="","Pièce à vérifier","OK")))))</x:f>
      </x:c>
      <x:c r="U120" s="144"/>
      <x:c r="V120" s="144"/>
      <x:c r="W120" s="151"/>
    </x:row>
    <x:row r="121">
      <x:c r="A121" s="143"/>
      <x:c r="B121" s="159"/>
      <x:c r="C121" s="159"/>
      <x:c r="D121" s="144"/>
      <x:c r="E121" s="144"/>
      <x:c r="F121" s="144"/>
      <x:c r="G121" s="144"/>
      <x:c r="H121" s="144"/>
      <x:c r="I121" s="144"/>
      <x:c r="J121" s="144"/>
      <x:c r="K121" s="144"/>
      <x:c r="L121" s="144"/>
      <x:c r="M121" s="144"/>
      <x:c r="N121" s="163"/>
      <x:c r="O121" s="163"/>
      <x:c r="P121" s="163"/>
      <x:c r="Q121" s="164" t="n">
        <x:f>IF(OR(D121="Recette",D121="Correction recette",D121="Virement entrant"),N121-O121,IF(OR(D121="Dépense",D121="Correction dépense",D121="Virement sortant"),-P121,0))</x:f>
        <x:v>0</x:v>
      </x:c>
      <x:c r="R121" s="164" t="n">
        <x:f>IF(OR(D121="Recette",D121="Correction recette"),N121,0)</x:f>
        <x:v>0</x:v>
      </x:c>
      <x:c r="S121" s="164" t="n">
        <x:f>IF(OR(D121="Recette",D121="Correction recette"),O121,IF(OR(D121="Dépense",D121="Correction dépense"),P121,0))</x:f>
        <x:v>0</x:v>
      </x:c>
      <x:c r="T121" s="156" t="str">
        <x:f>IF(A121="","",IF(B121="","Date manquante",IF(D121="","Type manquant",IF(E121="","Compte manquant",IF(M121="","Pièce à vérifier","OK")))))</x:f>
      </x:c>
      <x:c r="U121" s="144"/>
      <x:c r="V121" s="144"/>
      <x:c r="W121" s="151"/>
    </x:row>
    <x:row r="122">
      <x:c r="A122" s="143"/>
      <x:c r="B122" s="159"/>
      <x:c r="C122" s="159"/>
      <x:c r="D122" s="144"/>
      <x:c r="E122" s="144"/>
      <x:c r="F122" s="144"/>
      <x:c r="G122" s="144"/>
      <x:c r="H122" s="144"/>
      <x:c r="I122" s="144"/>
      <x:c r="J122" s="144"/>
      <x:c r="K122" s="144"/>
      <x:c r="L122" s="144"/>
      <x:c r="M122" s="144"/>
      <x:c r="N122" s="163"/>
      <x:c r="O122" s="163"/>
      <x:c r="P122" s="163"/>
      <x:c r="Q122" s="164" t="n">
        <x:f>IF(OR(D122="Recette",D122="Correction recette",D122="Virement entrant"),N122-O122,IF(OR(D122="Dépense",D122="Correction dépense",D122="Virement sortant"),-P122,0))</x:f>
        <x:v>0</x:v>
      </x:c>
      <x:c r="R122" s="164" t="n">
        <x:f>IF(OR(D122="Recette",D122="Correction recette"),N122,0)</x:f>
        <x:v>0</x:v>
      </x:c>
      <x:c r="S122" s="164" t="n">
        <x:f>IF(OR(D122="Recette",D122="Correction recette"),O122,IF(OR(D122="Dépense",D122="Correction dépense"),P122,0))</x:f>
        <x:v>0</x:v>
      </x:c>
      <x:c r="T122" s="156" t="str">
        <x:f>IF(A122="","",IF(B122="","Date manquante",IF(D122="","Type manquant",IF(E122="","Compte manquant",IF(M122="","Pièce à vérifier","OK")))))</x:f>
      </x:c>
      <x:c r="U122" s="144"/>
      <x:c r="V122" s="144"/>
      <x:c r="W122" s="151"/>
    </x:row>
    <x:row r="123">
      <x:c r="A123" s="143"/>
      <x:c r="B123" s="159"/>
      <x:c r="C123" s="159"/>
      <x:c r="D123" s="144"/>
      <x:c r="E123" s="144"/>
      <x:c r="F123" s="144"/>
      <x:c r="G123" s="144"/>
      <x:c r="H123" s="144"/>
      <x:c r="I123" s="144"/>
      <x:c r="J123" s="144"/>
      <x:c r="K123" s="144"/>
      <x:c r="L123" s="144"/>
      <x:c r="M123" s="144"/>
      <x:c r="N123" s="163"/>
      <x:c r="O123" s="163"/>
      <x:c r="P123" s="163"/>
      <x:c r="Q123" s="164" t="n">
        <x:f>IF(OR(D123="Recette",D123="Correction recette",D123="Virement entrant"),N123-O123,IF(OR(D123="Dépense",D123="Correction dépense",D123="Virement sortant"),-P123,0))</x:f>
        <x:v>0</x:v>
      </x:c>
      <x:c r="R123" s="164" t="n">
        <x:f>IF(OR(D123="Recette",D123="Correction recette"),N123,0)</x:f>
        <x:v>0</x:v>
      </x:c>
      <x:c r="S123" s="164" t="n">
        <x:f>IF(OR(D123="Recette",D123="Correction recette"),O123,IF(OR(D123="Dépense",D123="Correction dépense"),P123,0))</x:f>
        <x:v>0</x:v>
      </x:c>
      <x:c r="T123" s="156" t="str">
        <x:f>IF(A123="","",IF(B123="","Date manquante",IF(D123="","Type manquant",IF(E123="","Compte manquant",IF(M123="","Pièce à vérifier","OK")))))</x:f>
      </x:c>
      <x:c r="U123" s="144"/>
      <x:c r="V123" s="144"/>
      <x:c r="W123" s="151"/>
    </x:row>
    <x:row r="124">
      <x:c r="A124" s="145"/>
      <x:c r="B124" s="160"/>
      <x:c r="C124" s="160"/>
      <x:c r="D124" s="146"/>
      <x:c r="E124" s="146"/>
      <x:c r="F124" s="146"/>
      <x:c r="G124" s="146"/>
      <x:c r="H124" s="146"/>
      <x:c r="I124" s="146"/>
      <x:c r="J124" s="146"/>
      <x:c r="K124" s="146"/>
      <x:c r="L124" s="146"/>
      <x:c r="M124" s="146"/>
      <x:c r="N124" s="165"/>
      <x:c r="O124" s="165"/>
      <x:c r="P124" s="165"/>
      <x:c r="Q124" s="166" t="n">
        <x:f>IF(OR(D124="Recette",D124="Correction recette",D124="Virement entrant"),N124-O124,IF(OR(D124="Dépense",D124="Correction dépense",D124="Virement sortant"),-P124,0))</x:f>
        <x:v>0</x:v>
      </x:c>
      <x:c r="R124" s="166" t="n">
        <x:f>IF(OR(D124="Recette",D124="Correction recette"),N124,0)</x:f>
        <x:v>0</x:v>
      </x:c>
      <x:c r="S124" s="166" t="n">
        <x:f>IF(OR(D124="Recette",D124="Correction recette"),O124,IF(OR(D124="Dépense",D124="Correction dépense"),P124,0))</x:f>
        <x:v>0</x:v>
      </x:c>
      <x:c r="T124" s="157" t="str">
        <x:f>IF(A124="","",IF(B124="","Date manquante",IF(D124="","Type manquant",IF(E124="","Compte manquant",IF(M124="","Pièce à vérifier","OK")))))</x:f>
      </x:c>
      <x:c r="U124" s="146"/>
      <x:c r="V124" s="146"/>
      <x:c r="W124" s="152"/>
    </x:row>
  </x:sheetData>
  <x:mergeCells>
    <x:mergeCell ref="A1:W1"/>
    <x:mergeCell ref="A2:W2"/>
  </x:mergeCells>
  <x:conditionalFormatting sqref="T5:T124">
    <x:cfRule type="containsText" dxfId="2" priority="1" operator="containsText" text="OK"/>
    <x:cfRule type="containsText" dxfId="3" priority="2" operator="containsText" text="manquant"/>
    <x:cfRule type="containsText" dxfId="4" priority="3" operator="containsText" text="vérifier"/>
  </x:conditionalFormatting>
  <x:dataValidations count="5">
    <x:dataValidation type="list" sqref="D5:D124">
      <x:formula1>"Recette,Dépense,Virement entrant,Virement sortant,Correction recette,Correction dépense"</x:formula1>
    </x:dataValidation>
    <x:dataValidation type="list" sqref="E5:E124">
      <x:formula1>"Courant,Livret,Caisse,Plateforme"</x:formula1>
    </x:dataValidation>
    <x:dataValidation type="list" sqref="G5:G124">
      <x:formula1>"Virement,Prélèvement,Carte,Chèque,Espèces,Plateforme,Autre"</x:formula1>
    </x:dataValidation>
    <x:dataValidation type="list" sqref="U5:U124">
      <x:formula1>"Oui,Non,N/A"</x:formula1>
    </x:dataValidation>
    <x:dataValidation type="list" sqref="V5:V124">
      <x:formula1>"Présente,À vérifier,Exception documentée,N/A"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380000114440918" hidden="0" customWidth="1"/>
    <x:col min="2" max="2" width="11.880000114440918" hidden="0" customWidth="1"/>
    <x:col min="3" max="3" width="13.75" hidden="0" customWidth="1"/>
    <x:col min="4" max="4" width="13.75" hidden="0" customWidth="1"/>
    <x:col min="5" max="5" width="18.1299991607666" hidden="0" customWidth="1"/>
    <x:col min="6" max="6" width="13.75" hidden="0" customWidth="1"/>
    <x:col min="7" max="7" width="13.75" hidden="0" customWidth="1"/>
    <x:col min="8" max="8" width="13.130000114440918" hidden="0" customWidth="1"/>
    <x:col min="9" max="9" width="11.25" hidden="0" customWidth="1"/>
    <x:col min="10" max="10" width="32.5" hidden="0" customWidth="1"/>
  </x:cols>
  <x:sheetData>
    <x:row r="1" ht="34" customHeight="1">
      <x:c r="A1" s="4" t="str">
        <x:v>04 — Rapprochement bancaire</x:v>
      </x:c>
      <x:c r="B1" s="4" t="str">
        <x:v>04 — Rapprochement bancaire</x:v>
      </x:c>
      <x:c r="C1" s="4" t="str">
        <x:v>04 — Rapprochement bancaire</x:v>
      </x:c>
      <x:c r="D1" s="4" t="str">
        <x:v>04 — Rapprochement bancaire</x:v>
      </x:c>
      <x:c r="E1" s="4" t="str">
        <x:v>04 — Rapprochement bancaire</x:v>
      </x:c>
      <x:c r="F1" s="4" t="str">
        <x:v>04 — Rapprochement bancaire</x:v>
      </x:c>
      <x:c r="G1" s="4" t="str">
        <x:v>04 — Rapprochement bancaire</x:v>
      </x:c>
      <x:c r="H1" s="4" t="str">
        <x:v>04 — Rapprochement bancaire</x:v>
      </x:c>
      <x:c r="I1" s="4" t="str">
        <x:v>04 — Rapprochement bancaire</x:v>
      </x:c>
      <x:c r="J1" s="4" t="str">
        <x:v>04 — Rapprochement bancaire</x:v>
      </x:c>
    </x:row>
    <x:row r="2" ht="28" customHeight="1">
      <x:c r="A2" s="8" t="str">
        <x:v>Le relevé ajusté doit rejoindre le solde du journal ; tout écart reste visible.</x:v>
      </x:c>
      <x:c r="B2" s="8" t="str">
        <x:v>Le relevé ajusté doit rejoindre le solde du journal ; tout écart reste visible.</x:v>
      </x:c>
      <x:c r="C2" s="8" t="str">
        <x:v>Le relevé ajusté doit rejoindre le solde du journal ; tout écart reste visible.</x:v>
      </x:c>
      <x:c r="D2" s="8" t="str">
        <x:v>Le relevé ajusté doit rejoindre le solde du journal ; tout écart reste visible.</x:v>
      </x:c>
      <x:c r="E2" s="8" t="str">
        <x:v>Le relevé ajusté doit rejoindre le solde du journal ; tout écart reste visible.</x:v>
      </x:c>
      <x:c r="F2" s="8" t="str">
        <x:v>Le relevé ajusté doit rejoindre le solde du journal ; tout écart reste visible.</x:v>
      </x:c>
      <x:c r="G2" s="8" t="str">
        <x:v>Le relevé ajusté doit rejoindre le solde du journal ; tout écart reste visible.</x:v>
      </x:c>
      <x:c r="H2" s="8" t="str">
        <x:v>Le relevé ajusté doit rejoindre le solde du journal ; tout écart reste visible.</x:v>
      </x:c>
      <x:c r="I2" s="8" t="str">
        <x:v>Le relevé ajusté doit rejoindre le solde du journal ; tout écart reste visible.</x:v>
      </x:c>
      <x:c r="J2" s="8" t="str">
        <x:v>Le relevé ajusté doit rejoindre le solde du journal ; tout écart reste visible.</x:v>
      </x:c>
    </x:row>
    <x:row r="4" ht="28" customHeight="1">
      <x:c r="A4" s="88" t="str">
        <x:v>Période</x:v>
      </x:c>
      <x:c r="B4" s="100" t="str">
        <x:v>Fin de mois</x:v>
      </x:c>
      <x:c r="C4" s="100" t="str">
        <x:v>Solde relevé</x:v>
      </x:c>
      <x:c r="D4" s="100" t="str">
        <x:v>Dépôts en transit</x:v>
      </x:c>
      <x:c r="E4" s="100" t="str">
        <x:v>Chèques / paiements non débités</x:v>
      </x:c>
      <x:c r="F4" s="100" t="str">
        <x:v>Relevé ajusté</x:v>
      </x:c>
      <x:c r="G4" s="100" t="str">
        <x:v>Solde journal</x:v>
      </x:c>
      <x:c r="H4" s="100" t="str">
        <x:v>Différence</x:v>
      </x:c>
      <x:c r="I4" s="100" t="str">
        <x:v>Statut</x:v>
      </x:c>
      <x:c r="J4" s="89" t="str">
        <x:v>Note / action</x:v>
      </x:c>
    </x:row>
    <x:row r="5">
      <x:c r="A5" s="42" t="str">
        <x:v>M1</x:v>
      </x:c>
      <x:c r="B5" s="170" t="n">
        <x:v>46234.5</x:v>
      </x:c>
      <x:c r="C5" s="173"/>
      <x:c r="D5" s="173" t="n">
        <x:v>0</x:v>
      </x:c>
      <x:c r="E5" s="173" t="n">
        <x:v>0</x:v>
      </x:c>
      <x:c r="F5" s="174" t="str">
        <x:f>IF(C5="","",C5+D5-E5)</x:f>
      </x:c>
      <x:c r="G5" s="174" t="n">
        <x:f>'01_Paramètres'!$B$8+SUMIFS('03_Journal'!$Q$5:$Q$124,'03_Journal'!$E$5:$E$124,"Courant",'03_Journal'!$B$5:$B$124,"&lt;="&amp;B5)</x:f>
        <x:v>0</x:v>
      </x:c>
      <x:c r="H5" s="174" t="str">
        <x:f>IF(F5="","",F5-G5)</x:f>
      </x:c>
      <x:c r="I5" s="167" t="str">
        <x:f>IF(C5="","À saisir",IF(ABS(H5)&lt;0.01,"OK","Écart"))</x:f>
        <x:v>À saisir</x:v>
      </x:c>
      <x:c r="J5" s="90" t="str"/>
    </x:row>
    <x:row r="6">
      <x:c r="A6" s="45" t="str">
        <x:v>M2</x:v>
      </x:c>
      <x:c r="B6" s="171" t="n">
        <x:v>46265.5</x:v>
      </x:c>
      <x:c r="C6" s="175"/>
      <x:c r="D6" s="175" t="n">
        <x:v>0</x:v>
      </x:c>
      <x:c r="E6" s="175" t="n">
        <x:v>0</x:v>
      </x:c>
      <x:c r="F6" s="176" t="str">
        <x:f>IF(C6="","",C6+D6-E6)</x:f>
      </x:c>
      <x:c r="G6" s="176" t="n">
        <x:f>'01_Paramètres'!$B$8+SUMIFS('03_Journal'!$Q$5:$Q$124,'03_Journal'!$E$5:$E$124,"Courant",'03_Journal'!$B$5:$B$124,"&lt;="&amp;B6)</x:f>
        <x:v>0</x:v>
      </x:c>
      <x:c r="H6" s="176" t="str">
        <x:f>IF(F6="","",F6-G6)</x:f>
      </x:c>
      <x:c r="I6" s="168" t="str">
        <x:f>IF(C6="","À saisir",IF(ABS(H6)&lt;0.01,"OK","Écart"))</x:f>
        <x:v>À saisir</x:v>
      </x:c>
      <x:c r="J6" s="91" t="str"/>
    </x:row>
    <x:row r="7">
      <x:c r="A7" s="45" t="str">
        <x:v>M3</x:v>
      </x:c>
      <x:c r="B7" s="171" t="n">
        <x:v>46295.5</x:v>
      </x:c>
      <x:c r="C7" s="175"/>
      <x:c r="D7" s="175" t="n">
        <x:v>0</x:v>
      </x:c>
      <x:c r="E7" s="175" t="n">
        <x:v>0</x:v>
      </x:c>
      <x:c r="F7" s="176" t="str">
        <x:f>IF(C7="","",C7+D7-E7)</x:f>
      </x:c>
      <x:c r="G7" s="176" t="n">
        <x:f>'01_Paramètres'!$B$8+SUMIFS('03_Journal'!$Q$5:$Q$124,'03_Journal'!$E$5:$E$124,"Courant",'03_Journal'!$B$5:$B$124,"&lt;="&amp;B7)</x:f>
        <x:v>0</x:v>
      </x:c>
      <x:c r="H7" s="176" t="str">
        <x:f>IF(F7="","",F7-G7)</x:f>
      </x:c>
      <x:c r="I7" s="168" t="str">
        <x:f>IF(C7="","À saisir",IF(ABS(H7)&lt;0.01,"OK","Écart"))</x:f>
        <x:v>À saisir</x:v>
      </x:c>
      <x:c r="J7" s="91" t="str"/>
    </x:row>
    <x:row r="8">
      <x:c r="A8" s="45" t="str">
        <x:v>M4</x:v>
      </x:c>
      <x:c r="B8" s="171" t="n">
        <x:v>46326.5</x:v>
      </x:c>
      <x:c r="C8" s="175"/>
      <x:c r="D8" s="175" t="n">
        <x:v>0</x:v>
      </x:c>
      <x:c r="E8" s="175" t="n">
        <x:v>0</x:v>
      </x:c>
      <x:c r="F8" s="176" t="str">
        <x:f>IF(C8="","",C8+D8-E8)</x:f>
      </x:c>
      <x:c r="G8" s="176" t="n">
        <x:f>'01_Paramètres'!$B$8+SUMIFS('03_Journal'!$Q$5:$Q$124,'03_Journal'!$E$5:$E$124,"Courant",'03_Journal'!$B$5:$B$124,"&lt;="&amp;B8)</x:f>
        <x:v>0</x:v>
      </x:c>
      <x:c r="H8" s="176" t="str">
        <x:f>IF(F8="","",F8-G8)</x:f>
      </x:c>
      <x:c r="I8" s="168" t="str">
        <x:f>IF(C8="","À saisir",IF(ABS(H8)&lt;0.01,"OK","Écart"))</x:f>
        <x:v>À saisir</x:v>
      </x:c>
      <x:c r="J8" s="91" t="str"/>
    </x:row>
    <x:row r="9">
      <x:c r="A9" s="45" t="str">
        <x:v>M5</x:v>
      </x:c>
      <x:c r="B9" s="171" t="n">
        <x:v>46356.5</x:v>
      </x:c>
      <x:c r="C9" s="175"/>
      <x:c r="D9" s="175" t="n">
        <x:v>0</x:v>
      </x:c>
      <x:c r="E9" s="175" t="n">
        <x:v>0</x:v>
      </x:c>
      <x:c r="F9" s="176" t="str">
        <x:f>IF(C9="","",C9+D9-E9)</x:f>
      </x:c>
      <x:c r="G9" s="176" t="n">
        <x:f>'01_Paramètres'!$B$8+SUMIFS('03_Journal'!$Q$5:$Q$124,'03_Journal'!$E$5:$E$124,"Courant",'03_Journal'!$B$5:$B$124,"&lt;="&amp;B9)</x:f>
        <x:v>0</x:v>
      </x:c>
      <x:c r="H9" s="176" t="str">
        <x:f>IF(F9="","",F9-G9)</x:f>
      </x:c>
      <x:c r="I9" s="168" t="str">
        <x:f>IF(C9="","À saisir",IF(ABS(H9)&lt;0.01,"OK","Écart"))</x:f>
        <x:v>À saisir</x:v>
      </x:c>
      <x:c r="J9" s="91" t="str"/>
    </x:row>
    <x:row r="10">
      <x:c r="A10" s="45" t="str">
        <x:v>M6</x:v>
      </x:c>
      <x:c r="B10" s="171" t="n">
        <x:v>46387.5</x:v>
      </x:c>
      <x:c r="C10" s="175"/>
      <x:c r="D10" s="175" t="n">
        <x:v>0</x:v>
      </x:c>
      <x:c r="E10" s="175" t="n">
        <x:v>0</x:v>
      </x:c>
      <x:c r="F10" s="176" t="str">
        <x:f>IF(C10="","",C10+D10-E10)</x:f>
      </x:c>
      <x:c r="G10" s="176" t="n">
        <x:f>'01_Paramètres'!$B$8+SUMIFS('03_Journal'!$Q$5:$Q$124,'03_Journal'!$E$5:$E$124,"Courant",'03_Journal'!$B$5:$B$124,"&lt;="&amp;B10)</x:f>
        <x:v>0</x:v>
      </x:c>
      <x:c r="H10" s="176" t="str">
        <x:f>IF(F10="","",F10-G10)</x:f>
      </x:c>
      <x:c r="I10" s="168" t="str">
        <x:f>IF(C10="","À saisir",IF(ABS(H10)&lt;0.01,"OK","Écart"))</x:f>
        <x:v>À saisir</x:v>
      </x:c>
      <x:c r="J10" s="91" t="str"/>
    </x:row>
    <x:row r="11">
      <x:c r="A11" s="45" t="str">
        <x:v>M7</x:v>
      </x:c>
      <x:c r="B11" s="171" t="n">
        <x:v>46418.5</x:v>
      </x:c>
      <x:c r="C11" s="175"/>
      <x:c r="D11" s="175" t="n">
        <x:v>0</x:v>
      </x:c>
      <x:c r="E11" s="175" t="n">
        <x:v>0</x:v>
      </x:c>
      <x:c r="F11" s="176" t="str">
        <x:f>IF(C11="","",C11+D11-E11)</x:f>
      </x:c>
      <x:c r="G11" s="176" t="n">
        <x:f>'01_Paramètres'!$B$8+SUMIFS('03_Journal'!$Q$5:$Q$124,'03_Journal'!$E$5:$E$124,"Courant",'03_Journal'!$B$5:$B$124,"&lt;="&amp;B11)</x:f>
        <x:v>0</x:v>
      </x:c>
      <x:c r="H11" s="176" t="str">
        <x:f>IF(F11="","",F11-G11)</x:f>
      </x:c>
      <x:c r="I11" s="168" t="str">
        <x:f>IF(C11="","À saisir",IF(ABS(H11)&lt;0.01,"OK","Écart"))</x:f>
        <x:v>À saisir</x:v>
      </x:c>
      <x:c r="J11" s="91" t="str"/>
    </x:row>
    <x:row r="12">
      <x:c r="A12" s="45" t="str">
        <x:v>M8</x:v>
      </x:c>
      <x:c r="B12" s="171" t="n">
        <x:v>46446.5</x:v>
      </x:c>
      <x:c r="C12" s="175"/>
      <x:c r="D12" s="175" t="n">
        <x:v>0</x:v>
      </x:c>
      <x:c r="E12" s="175" t="n">
        <x:v>0</x:v>
      </x:c>
      <x:c r="F12" s="176" t="str">
        <x:f>IF(C12="","",C12+D12-E12)</x:f>
      </x:c>
      <x:c r="G12" s="176" t="n">
        <x:f>'01_Paramètres'!$B$8+SUMIFS('03_Journal'!$Q$5:$Q$124,'03_Journal'!$E$5:$E$124,"Courant",'03_Journal'!$B$5:$B$124,"&lt;="&amp;B12)</x:f>
        <x:v>0</x:v>
      </x:c>
      <x:c r="H12" s="176" t="str">
        <x:f>IF(F12="","",F12-G12)</x:f>
      </x:c>
      <x:c r="I12" s="168" t="str">
        <x:f>IF(C12="","À saisir",IF(ABS(H12)&lt;0.01,"OK","Écart"))</x:f>
        <x:v>À saisir</x:v>
      </x:c>
      <x:c r="J12" s="91" t="str"/>
    </x:row>
    <x:row r="13">
      <x:c r="A13" s="45" t="str">
        <x:v>M9</x:v>
      </x:c>
      <x:c r="B13" s="171" t="n">
        <x:v>46477.5</x:v>
      </x:c>
      <x:c r="C13" s="175"/>
      <x:c r="D13" s="175" t="n">
        <x:v>0</x:v>
      </x:c>
      <x:c r="E13" s="175" t="n">
        <x:v>0</x:v>
      </x:c>
      <x:c r="F13" s="176" t="str">
        <x:f>IF(C13="","",C13+D13-E13)</x:f>
      </x:c>
      <x:c r="G13" s="176" t="n">
        <x:f>'01_Paramètres'!$B$8+SUMIFS('03_Journal'!$Q$5:$Q$124,'03_Journal'!$E$5:$E$124,"Courant",'03_Journal'!$B$5:$B$124,"&lt;="&amp;B13)</x:f>
        <x:v>0</x:v>
      </x:c>
      <x:c r="H13" s="176" t="str">
        <x:f>IF(F13="","",F13-G13)</x:f>
      </x:c>
      <x:c r="I13" s="168" t="str">
        <x:f>IF(C13="","À saisir",IF(ABS(H13)&lt;0.01,"OK","Écart"))</x:f>
        <x:v>À saisir</x:v>
      </x:c>
      <x:c r="J13" s="91" t="str"/>
    </x:row>
    <x:row r="14">
      <x:c r="A14" s="45" t="str">
        <x:v>M10</x:v>
      </x:c>
      <x:c r="B14" s="171" t="n">
        <x:v>46507.5</x:v>
      </x:c>
      <x:c r="C14" s="175"/>
      <x:c r="D14" s="175" t="n">
        <x:v>0</x:v>
      </x:c>
      <x:c r="E14" s="175" t="n">
        <x:v>0</x:v>
      </x:c>
      <x:c r="F14" s="176" t="str">
        <x:f>IF(C14="","",C14+D14-E14)</x:f>
      </x:c>
      <x:c r="G14" s="176" t="n">
        <x:f>'01_Paramètres'!$B$8+SUMIFS('03_Journal'!$Q$5:$Q$124,'03_Journal'!$E$5:$E$124,"Courant",'03_Journal'!$B$5:$B$124,"&lt;="&amp;B14)</x:f>
        <x:v>0</x:v>
      </x:c>
      <x:c r="H14" s="176" t="str">
        <x:f>IF(F14="","",F14-G14)</x:f>
      </x:c>
      <x:c r="I14" s="168" t="str">
        <x:f>IF(C14="","À saisir",IF(ABS(H14)&lt;0.01,"OK","Écart"))</x:f>
        <x:v>À saisir</x:v>
      </x:c>
      <x:c r="J14" s="91" t="str"/>
    </x:row>
    <x:row r="15">
      <x:c r="A15" s="45" t="str">
        <x:v>M11</x:v>
      </x:c>
      <x:c r="B15" s="171" t="n">
        <x:v>46538.5</x:v>
      </x:c>
      <x:c r="C15" s="175"/>
      <x:c r="D15" s="175" t="n">
        <x:v>0</x:v>
      </x:c>
      <x:c r="E15" s="175" t="n">
        <x:v>0</x:v>
      </x:c>
      <x:c r="F15" s="176" t="str">
        <x:f>IF(C15="","",C15+D15-E15)</x:f>
      </x:c>
      <x:c r="G15" s="176" t="n">
        <x:f>'01_Paramètres'!$B$8+SUMIFS('03_Journal'!$Q$5:$Q$124,'03_Journal'!$E$5:$E$124,"Courant",'03_Journal'!$B$5:$B$124,"&lt;="&amp;B15)</x:f>
        <x:v>0</x:v>
      </x:c>
      <x:c r="H15" s="176" t="str">
        <x:f>IF(F15="","",F15-G15)</x:f>
      </x:c>
      <x:c r="I15" s="168" t="str">
        <x:f>IF(C15="","À saisir",IF(ABS(H15)&lt;0.01,"OK","Écart"))</x:f>
        <x:v>À saisir</x:v>
      </x:c>
      <x:c r="J15" s="91" t="str"/>
    </x:row>
    <x:row r="16">
      <x:c r="A16" s="48" t="str">
        <x:v>M12</x:v>
      </x:c>
      <x:c r="B16" s="172" t="n">
        <x:v>46568.5</x:v>
      </x:c>
      <x:c r="C16" s="177"/>
      <x:c r="D16" s="177" t="n">
        <x:v>0</x:v>
      </x:c>
      <x:c r="E16" s="177" t="n">
        <x:v>0</x:v>
      </x:c>
      <x:c r="F16" s="178" t="str">
        <x:f>IF(C16="","",C16+D16-E16)</x:f>
      </x:c>
      <x:c r="G16" s="178" t="n">
        <x:f>'01_Paramètres'!$B$8+SUMIFS('03_Journal'!$Q$5:$Q$124,'03_Journal'!$E$5:$E$124,"Courant",'03_Journal'!$B$5:$B$124,"&lt;="&amp;B16)</x:f>
        <x:v>0</x:v>
      </x:c>
      <x:c r="H16" s="178" t="str">
        <x:f>IF(F16="","",F16-G16)</x:f>
      </x:c>
      <x:c r="I16" s="169" t="str">
        <x:f>IF(C16="","À saisir",IF(ABS(H16)&lt;0.01,"OK","Écart"))</x:f>
        <x:v>À saisir</x:v>
      </x:c>
      <x:c r="J16" s="107" t="str"/>
    </x:row>
    <x:row r="19" ht="24" customHeight="1">
      <x:c r="A19" s="11" t="str">
        <x:v>Règle de clôture</x:v>
      </x:c>
      <x:c r="B19" s="11" t="str">
        <x:v>Règle de clôture</x:v>
      </x:c>
      <x:c r="C19" s="11" t="str">
        <x:v>Règle de clôture</x:v>
      </x:c>
      <x:c r="D19" s="11" t="str">
        <x:v>Règle de clôture</x:v>
      </x:c>
      <x:c r="E19" s="11" t="str">
        <x:v>Règle de clôture</x:v>
      </x:c>
      <x:c r="F19" s="11" t="str">
        <x:v>Règle de clôture</x:v>
      </x:c>
      <x:c r="G19" s="11" t="str">
        <x:v>Règle de clôture</x:v>
      </x:c>
      <x:c r="H19" s="11" t="str">
        <x:v>Règle de clôture</x:v>
      </x:c>
      <x:c r="I19" s="11" t="str">
        <x:v>Règle de clôture</x:v>
      </x:c>
      <x:c r="J19" s="11" t="str">
        <x:v>Règle de clôture</x:v>
      </x:c>
    </x:row>
    <x:row r="20">
      <x:c r="A20" s="181" t="str">
        <x:v>N’ajoutez jamais une ligne d’équilibrage sans preuve. Identifiez les mouvements en circulation, les omissions, doublons ou erreurs ; enregistrez ensuite une correction datée qui renvoie à la ligne d’origine.</x:v>
      </x:c>
      <x:c r="B20" s="181"/>
      <x:c r="C20" s="181"/>
      <x:c r="D20" s="181"/>
      <x:c r="E20" s="181"/>
      <x:c r="F20" s="181"/>
      <x:c r="G20" s="181"/>
      <x:c r="H20" s="181"/>
      <x:c r="I20" s="181"/>
      <x:c r="J20" s="181"/>
    </x:row>
    <x:row r="21">
      <x:c r="A21" s="181"/>
      <x:c r="B21" s="181"/>
      <x:c r="C21" s="181"/>
      <x:c r="D21" s="181"/>
      <x:c r="E21" s="181"/>
      <x:c r="F21" s="181"/>
      <x:c r="G21" s="181"/>
      <x:c r="H21" s="181"/>
      <x:c r="I21" s="181"/>
      <x:c r="J21" s="181"/>
    </x:row>
    <x:row r="22">
      <x:c r="A22" s="181"/>
      <x:c r="B22" s="181"/>
      <x:c r="C22" s="181"/>
      <x:c r="D22" s="181"/>
      <x:c r="E22" s="181"/>
      <x:c r="F22" s="181"/>
      <x:c r="G22" s="181"/>
      <x:c r="H22" s="181"/>
      <x:c r="I22" s="181"/>
      <x:c r="J22" s="181"/>
    </x:row>
  </x:sheetData>
  <x:mergeCells>
    <x:mergeCell ref="A1:J1"/>
    <x:mergeCell ref="A2:J2"/>
    <x:mergeCell ref="A19:J19"/>
    <x:mergeCell ref="A20:J22"/>
  </x:mergeCells>
  <x:conditionalFormatting sqref="I5:I16">
    <x:cfRule type="containsText" dxfId="5" priority="1" operator="containsText" text="OK"/>
    <x:cfRule type="containsText" dxfId="6" priority="2" operator="containsText" text="Écart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75" hidden="0" customWidth="1"/>
    <x:col min="2" max="2" width="21.25" hidden="0" customWidth="1"/>
    <x:col min="3" max="3" width="4.380000114440918" hidden="0" customWidth="1"/>
    <x:col min="4" max="4" width="12.5" hidden="0" customWidth="1"/>
    <x:col min="5" max="5" width="11.25" hidden="0" customWidth="1"/>
    <x:col min="6" max="6" width="13.75" hidden="0" customWidth="1"/>
    <x:col min="7" max="7" width="10" hidden="0" customWidth="1"/>
  </x:cols>
  <x:sheetData>
    <x:row r="1" ht="34" customHeight="1">
      <x:c r="A1" s="4" t="str">
        <x:v>05 — Comptage de caisse</x:v>
      </x:c>
      <x:c r="B1" s="4" t="str">
        <x:v>05 — Comptage de caisse</x:v>
      </x:c>
      <x:c r="C1" s="4" t="str">
        <x:v>05 — Comptage de caisse</x:v>
      </x:c>
      <x:c r="D1" s="4" t="str">
        <x:v>05 — Comptage de caisse</x:v>
      </x:c>
      <x:c r="E1" s="4" t="str">
        <x:v>05 — Comptage de caisse</x:v>
      </x:c>
      <x:c r="F1" s="4" t="str">
        <x:v>05 — Comptage de caisse</x:v>
      </x:c>
      <x:c r="G1" s="4" t="str">
        <x:v>05 — Comptage de caisse</x:v>
      </x:c>
    </x:row>
    <x:row r="2" ht="28" customHeight="1">
      <x:c r="A2" s="8" t="str">
        <x:v>Le montant théorique se calcule depuis le journal ; le montant physique vient d’un comptage à deux.</x:v>
      </x:c>
      <x:c r="B2" s="8" t="str">
        <x:v>Le montant théorique se calcule depuis le journal ; le montant physique vient d’un comptage à deux.</x:v>
      </x:c>
      <x:c r="C2" s="8" t="str">
        <x:v>Le montant théorique se calcule depuis le journal ; le montant physique vient d’un comptage à deux.</x:v>
      </x:c>
      <x:c r="D2" s="8" t="str">
        <x:v>Le montant théorique se calcule depuis le journal ; le montant physique vient d’un comptage à deux.</x:v>
      </x:c>
      <x:c r="E2" s="8" t="str">
        <x:v>Le montant théorique se calcule depuis le journal ; le montant physique vient d’un comptage à deux.</x:v>
      </x:c>
      <x:c r="F2" s="8" t="str">
        <x:v>Le montant théorique se calcule depuis le journal ; le montant physique vient d’un comptage à deux.</x:v>
      </x:c>
      <x:c r="G2" s="8" t="str">
        <x:v>Le montant théorique se calcule depuis le journal ; le montant physique vient d’un comptage à deux.</x:v>
      </x:c>
    </x:row>
    <x:row r="3" ht="24" customHeight="1">
      <x:c r="D3" s="11" t="str">
        <x:v>Détail des coupures</x:v>
      </x:c>
      <x:c r="E3" s="11" t="str">
        <x:v>Détail des coupures</x:v>
      </x:c>
      <x:c r="F3" s="11" t="str">
        <x:v>Détail des coupures</x:v>
      </x:c>
      <x:c r="G3" s="11" t="str">
        <x:v>Détail des coupures</x:v>
      </x:c>
    </x:row>
    <x:row r="4" ht="28" customHeight="1">
      <x:c r="A4" s="88" t="str">
        <x:v>Contrôle</x:v>
      </x:c>
      <x:c r="B4" s="89" t="str">
        <x:v>Valeur</x:v>
      </x:c>
      <x:c r="D4" s="88" t="str">
        <x:v>Coupure</x:v>
      </x:c>
      <x:c r="E4" s="100" t="str">
        <x:v>Quantité</x:v>
      </x:c>
      <x:c r="F4" s="89" t="str">
        <x:v>Total</x:v>
      </x:c>
    </x:row>
    <x:row r="5">
      <x:c r="A5" s="63" t="str">
        <x:v>Date du comptage</x:v>
      </x:c>
      <x:c r="B5" s="182"/>
      <x:c r="D5" s="184" t="n">
        <x:v>500</x:v>
      </x:c>
      <x:c r="E5" s="142" t="n">
        <x:v>0</x:v>
      </x:c>
      <x:c r="F5" s="187" t="n">
        <x:f>D5*E5</x:f>
        <x:v>0</x:v>
      </x:c>
    </x:row>
    <x:row r="6">
      <x:c r="A6" s="66" t="str">
        <x:v>Compteur</x:v>
      </x:c>
      <x:c r="B6" s="151" t="str"/>
      <x:c r="D6" s="185" t="n">
        <x:v>200</x:v>
      </x:c>
      <x:c r="E6" s="144" t="n">
        <x:v>0</x:v>
      </x:c>
      <x:c r="F6" s="97" t="n">
        <x:f>D6*E6</x:f>
        <x:v>0</x:v>
      </x:c>
    </x:row>
    <x:row r="7">
      <x:c r="A7" s="66" t="str">
        <x:v>Second compteur / témoin</x:v>
      </x:c>
      <x:c r="B7" s="151" t="str"/>
      <x:c r="D7" s="185" t="n">
        <x:v>100</x:v>
      </x:c>
      <x:c r="E7" s="144" t="n">
        <x:v>0</x:v>
      </x:c>
      <x:c r="F7" s="97" t="n">
        <x:f>D7*E7</x:f>
        <x:v>0</x:v>
      </x:c>
    </x:row>
    <x:row r="8">
      <x:c r="A8" s="66" t="str">
        <x:v>Caisse théorique</x:v>
      </x:c>
      <x:c r="B8" s="97" t="n">
        <x:f>'01_Paramètres'!$B$10+SUMIFS('03_Journal'!$Q$5:$Q$124,'03_Journal'!$E$5:$E$124,"Caisse")</x:f>
        <x:v>0</x:v>
      </x:c>
      <x:c r="D8" s="185" t="n">
        <x:v>50</x:v>
      </x:c>
      <x:c r="E8" s="144" t="n">
        <x:v>0</x:v>
      </x:c>
      <x:c r="F8" s="97" t="n">
        <x:f>D8*E8</x:f>
        <x:v>0</x:v>
      </x:c>
    </x:row>
    <x:row r="9">
      <x:c r="A9" s="66" t="str">
        <x:v>Caisse physique</x:v>
      </x:c>
      <x:c r="B9" s="97" t="n">
        <x:f>SUM(F5:F19)</x:f>
        <x:v>0</x:v>
      </x:c>
      <x:c r="D9" s="185" t="n">
        <x:v>20</x:v>
      </x:c>
      <x:c r="E9" s="144" t="n">
        <x:v>0</x:v>
      </x:c>
      <x:c r="F9" s="97" t="n">
        <x:f>D9*E9</x:f>
        <x:v>0</x:v>
      </x:c>
    </x:row>
    <x:row r="10">
      <x:c r="A10" s="69" t="str">
        <x:v>Écart</x:v>
      </x:c>
      <x:c r="B10" s="183" t="n">
        <x:f>B9-B8</x:f>
        <x:v>0</x:v>
      </x:c>
      <x:c r="D10" s="185" t="n">
        <x:v>10</x:v>
      </x:c>
      <x:c r="E10" s="144" t="n">
        <x:v>0</x:v>
      </x:c>
      <x:c r="F10" s="97" t="n">
        <x:f>D10*E10</x:f>
        <x:v>0</x:v>
      </x:c>
    </x:row>
    <x:row r="11">
      <x:c r="D11" s="185" t="n">
        <x:v>5</x:v>
      </x:c>
      <x:c r="E11" s="144" t="n">
        <x:v>0</x:v>
      </x:c>
      <x:c r="F11" s="97" t="n">
        <x:f>D11*E11</x:f>
        <x:v>0</x:v>
      </x:c>
    </x:row>
    <x:row r="12">
      <x:c r="D12" s="185" t="n">
        <x:v>2</x:v>
      </x:c>
      <x:c r="E12" s="144" t="n">
        <x:v>0</x:v>
      </x:c>
      <x:c r="F12" s="97" t="n">
        <x:f>D12*E12</x:f>
        <x:v>0</x:v>
      </x:c>
    </x:row>
    <x:row r="13">
      <x:c r="D13" s="185" t="n">
        <x:v>1</x:v>
      </x:c>
      <x:c r="E13" s="144" t="n">
        <x:v>0</x:v>
      </x:c>
      <x:c r="F13" s="97" t="n">
        <x:f>D13*E13</x:f>
        <x:v>0</x:v>
      </x:c>
    </x:row>
    <x:row r="14">
      <x:c r="D14" s="185" t="n">
        <x:v>0.5</x:v>
      </x:c>
      <x:c r="E14" s="144" t="n">
        <x:v>0</x:v>
      </x:c>
      <x:c r="F14" s="97" t="n">
        <x:f>D14*E14</x:f>
        <x:v>0</x:v>
      </x:c>
    </x:row>
    <x:row r="15">
      <x:c r="D15" s="185" t="n">
        <x:v>0.2</x:v>
      </x:c>
      <x:c r="E15" s="144" t="n">
        <x:v>0</x:v>
      </x:c>
      <x:c r="F15" s="97" t="n">
        <x:f>D15*E15</x:f>
        <x:v>0</x:v>
      </x:c>
    </x:row>
    <x:row r="16">
      <x:c r="D16" s="185" t="n">
        <x:v>0.1</x:v>
      </x:c>
      <x:c r="E16" s="144" t="n">
        <x:v>0</x:v>
      </x:c>
      <x:c r="F16" s="97" t="n">
        <x:f>D16*E16</x:f>
        <x:v>0</x:v>
      </x:c>
    </x:row>
    <x:row r="17">
      <x:c r="D17" s="185" t="n">
        <x:v>0.05</x:v>
      </x:c>
      <x:c r="E17" s="144" t="n">
        <x:v>0</x:v>
      </x:c>
      <x:c r="F17" s="97" t="n">
        <x:f>D17*E17</x:f>
        <x:v>0</x:v>
      </x:c>
    </x:row>
    <x:row r="18">
      <x:c r="D18" s="185" t="n">
        <x:v>0.02</x:v>
      </x:c>
      <x:c r="E18" s="144" t="n">
        <x:v>0</x:v>
      </x:c>
      <x:c r="F18" s="97" t="n">
        <x:f>D18*E18</x:f>
        <x:v>0</x:v>
      </x:c>
    </x:row>
    <x:row r="19">
      <x:c r="D19" s="186" t="n">
        <x:v>0.01</x:v>
      </x:c>
      <x:c r="E19" s="146" t="n">
        <x:v>0</x:v>
      </x:c>
      <x:c r="F19" s="183" t="n">
        <x:f>D19*E19</x:f>
        <x:v>0</x:v>
      </x:c>
    </x:row>
    <x:row r="22" ht="24" customHeight="1">
      <x:c r="A22" s="11" t="str">
        <x:v>Traçabilité du comptage</x:v>
      </x:c>
      <x:c r="B22" s="11" t="str">
        <x:v>Traçabilité du comptage</x:v>
      </x:c>
      <x:c r="C22" s="11" t="str">
        <x:v>Traçabilité du comptage</x:v>
      </x:c>
      <x:c r="D22" s="11" t="str">
        <x:v>Traçabilité du comptage</x:v>
      </x:c>
      <x:c r="E22" s="11" t="str">
        <x:v>Traçabilité du comptage</x:v>
      </x:c>
      <x:c r="F22" s="11" t="str">
        <x:v>Traçabilité du comptage</x:v>
      </x:c>
      <x:c r="G22" s="11" t="str">
        <x:v>Traçabilité du comptage</x:v>
      </x:c>
    </x:row>
    <x:row r="23">
      <x:c r="A23" s="181" t="str">
        <x:v>Un écart n’est ni effacé ni remboursé automatiquement par un bénévole. Recomptez, recherchez les derniers mouvements, ouvrez une exception et faites décider le traitement selon vos règles internes.</x:v>
      </x:c>
      <x:c r="B23" s="181"/>
      <x:c r="C23" s="181"/>
      <x:c r="D23" s="181"/>
      <x:c r="E23" s="181"/>
      <x:c r="F23" s="181"/>
      <x:c r="G23" s="181"/>
    </x:row>
    <x:row r="24">
      <x:c r="A24" s="181"/>
      <x:c r="B24" s="181"/>
      <x:c r="C24" s="181"/>
      <x:c r="D24" s="181"/>
      <x:c r="E24" s="181"/>
      <x:c r="F24" s="181"/>
      <x:c r="G24" s="181"/>
    </x:row>
    <x:row r="25">
      <x:c r="A25" s="181"/>
      <x:c r="B25" s="181"/>
      <x:c r="C25" s="181"/>
      <x:c r="D25" s="181"/>
      <x:c r="E25" s="181"/>
      <x:c r="F25" s="181"/>
      <x:c r="G25" s="181"/>
    </x:row>
  </x:sheetData>
  <x:mergeCells>
    <x:mergeCell ref="A1:G1"/>
    <x:mergeCell ref="A2:G2"/>
    <x:mergeCell ref="D3:G3"/>
    <x:mergeCell ref="A22:G22"/>
    <x:mergeCell ref="A23:G25"/>
  </x:mergeCells>
  <x:conditionalFormatting sqref="B10:B10">
    <x:cfRule type="cellIs" dxfId="7" priority="1" operator="equal">
      <x:formula>0</x:formula>
    </x:cfRule>
    <x:cfRule type="cellIs" dxfId="8" priority="2" operator="notEqual">
      <x:formula>0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880000114440918" hidden="0" customWidth="1"/>
    <x:col min="2" max="2" width="16.25" hidden="0" customWidth="1"/>
    <x:col min="3" max="3" width="11.25" hidden="0" customWidth="1"/>
    <x:col min="4" max="4" width="11.25" hidden="0" customWidth="1"/>
    <x:col min="5" max="5" width="11.25" hidden="0" customWidth="1"/>
    <x:col min="6" max="6" width="11.25" hidden="0" customWidth="1"/>
    <x:col min="7" max="7" width="11.880000114440918" hidden="0" customWidth="1"/>
    <x:col min="8" max="8" width="11.25" hidden="0" customWidth="1"/>
    <x:col min="9" max="9" width="12.5" hidden="0" customWidth="1"/>
    <x:col min="10" max="10" width="27.5" hidden="0" customWidth="1"/>
  </x:cols>
  <x:sheetData>
    <x:row r="1" ht="34" customHeight="1">
      <x:c r="A1" s="4" t="str">
        <x:v>06 — Suivi des cotisations</x:v>
      </x:c>
      <x:c r="B1" s="4" t="str">
        <x:v>06 — Suivi des cotisations</x:v>
      </x:c>
      <x:c r="C1" s="4" t="str">
        <x:v>06 — Suivi des cotisations</x:v>
      </x:c>
      <x:c r="D1" s="4" t="str">
        <x:v>06 — Suivi des cotisations</x:v>
      </x:c>
      <x:c r="E1" s="4" t="str">
        <x:v>06 — Suivi des cotisations</x:v>
      </x:c>
      <x:c r="F1" s="4" t="str">
        <x:v>06 — Suivi des cotisations</x:v>
      </x:c>
      <x:c r="G1" s="4" t="str">
        <x:v>06 — Suivi des cotisations</x:v>
      </x:c>
      <x:c r="H1" s="4" t="str">
        <x:v>06 — Suivi des cotisations</x:v>
      </x:c>
      <x:c r="I1" s="4" t="str">
        <x:v>06 — Suivi des cotisations</x:v>
      </x:c>
      <x:c r="J1" s="4" t="str">
        <x:v>06 — Suivi des cotisations</x:v>
      </x:c>
    </x:row>
    <x:row r="2" ht="28" customHeight="1">
      <x:c r="A2" s="8" t="str">
        <x:v>Utilisez un identifiant interne et limitez les données personnelles au strict nécessaire.</x:v>
      </x:c>
      <x:c r="B2" s="8" t="str">
        <x:v>Utilisez un identifiant interne et limitez les données personnelles au strict nécessaire.</x:v>
      </x:c>
      <x:c r="C2" s="8" t="str">
        <x:v>Utilisez un identifiant interne et limitez les données personnelles au strict nécessaire.</x:v>
      </x:c>
      <x:c r="D2" s="8" t="str">
        <x:v>Utilisez un identifiant interne et limitez les données personnelles au strict nécessaire.</x:v>
      </x:c>
      <x:c r="E2" s="8" t="str">
        <x:v>Utilisez un identifiant interne et limitez les données personnelles au strict nécessaire.</x:v>
      </x:c>
      <x:c r="F2" s="8" t="str">
        <x:v>Utilisez un identifiant interne et limitez les données personnelles au strict nécessaire.</x:v>
      </x:c>
      <x:c r="G2" s="8" t="str">
        <x:v>Utilisez un identifiant interne et limitez les données personnelles au strict nécessaire.</x:v>
      </x:c>
      <x:c r="H2" s="8" t="str">
        <x:v>Utilisez un identifiant interne et limitez les données personnelles au strict nécessaire.</x:v>
      </x:c>
      <x:c r="I2" s="8" t="str">
        <x:v>Utilisez un identifiant interne et limitez les données personnelles au strict nécessaire.</x:v>
      </x:c>
      <x:c r="J2" s="8" t="str">
        <x:v>Utilisez un identifiant interne et limitez les données personnelles au strict nécessaire.</x:v>
      </x:c>
    </x:row>
    <x:row r="4" ht="28" customHeight="1">
      <x:c r="A4" s="88" t="str">
        <x:v>ID membre</x:v>
      </x:c>
      <x:c r="B4" s="100" t="str">
        <x:v>Tarif / catégorie</x:v>
      </x:c>
      <x:c r="C4" s="100" t="str">
        <x:v>Attendu</x:v>
      </x:c>
      <x:c r="D4" s="100" t="str">
        <x:v>Reçu</x:v>
      </x:c>
      <x:c r="E4" s="100" t="str">
        <x:v>Date</x:v>
      </x:c>
      <x:c r="F4" s="100" t="str">
        <x:v>Moyen</x:v>
      </x:c>
      <x:c r="G4" s="100" t="str">
        <x:v>ID journal</x:v>
      </x:c>
      <x:c r="H4" s="100" t="str">
        <x:v>Reste</x:v>
      </x:c>
      <x:c r="I4" s="100" t="str">
        <x:v>Statut</x:v>
      </x:c>
      <x:c r="J4" s="89" t="str">
        <x:v>Note</x:v>
      </x:c>
    </x:row>
    <x:row r="5">
      <x:c r="A5" s="72"/>
      <x:c r="B5" s="142"/>
      <x:c r="C5" s="161"/>
      <x:c r="D5" s="161"/>
      <x:c r="E5" s="158"/>
      <x:c r="F5" s="142"/>
      <x:c r="G5" s="142"/>
      <x:c r="H5" s="162" t="str">
        <x:f>IF(A5="","",C5-D5)</x:f>
      </x:c>
      <x:c r="I5" s="73" t="str">
        <x:f>IF(A5="","",IF(C5=0,"À compléter",IF(H5&lt;=0,"À jour",IF(D5=0,"À encaisser","Partiel"))))</x:f>
      </x:c>
      <x:c r="J5" s="150"/>
    </x:row>
    <x:row r="6">
      <x:c r="A6" s="143"/>
      <x:c r="B6" s="144"/>
      <x:c r="C6" s="163"/>
      <x:c r="D6" s="163"/>
      <x:c r="E6" s="159"/>
      <x:c r="F6" s="144"/>
      <x:c r="G6" s="144"/>
      <x:c r="H6" s="164" t="str">
        <x:f>IF(A6="","",C6-D6)</x:f>
      </x:c>
      <x:c r="I6" s="156" t="str">
        <x:f>IF(A6="","",IF(C6=0,"À compléter",IF(H6&lt;=0,"À jour",IF(D6=0,"À encaisser","Partiel"))))</x:f>
      </x:c>
      <x:c r="J6" s="151"/>
    </x:row>
    <x:row r="7">
      <x:c r="A7" s="143"/>
      <x:c r="B7" s="144"/>
      <x:c r="C7" s="163"/>
      <x:c r="D7" s="163"/>
      <x:c r="E7" s="159"/>
      <x:c r="F7" s="144"/>
      <x:c r="G7" s="144"/>
      <x:c r="H7" s="164" t="str">
        <x:f>IF(A7="","",C7-D7)</x:f>
      </x:c>
      <x:c r="I7" s="156" t="str">
        <x:f>IF(A7="","",IF(C7=0,"À compléter",IF(H7&lt;=0,"À jour",IF(D7=0,"À encaisser","Partiel"))))</x:f>
      </x:c>
      <x:c r="J7" s="151"/>
    </x:row>
    <x:row r="8">
      <x:c r="A8" s="143"/>
      <x:c r="B8" s="144"/>
      <x:c r="C8" s="163"/>
      <x:c r="D8" s="163"/>
      <x:c r="E8" s="159"/>
      <x:c r="F8" s="144"/>
      <x:c r="G8" s="144"/>
      <x:c r="H8" s="164" t="str">
        <x:f>IF(A8="","",C8-D8)</x:f>
      </x:c>
      <x:c r="I8" s="156" t="str">
        <x:f>IF(A8="","",IF(C8=0,"À compléter",IF(H8&lt;=0,"À jour",IF(D8=0,"À encaisser","Partiel"))))</x:f>
      </x:c>
      <x:c r="J8" s="151"/>
    </x:row>
    <x:row r="9">
      <x:c r="A9" s="143"/>
      <x:c r="B9" s="144"/>
      <x:c r="C9" s="163"/>
      <x:c r="D9" s="163"/>
      <x:c r="E9" s="159"/>
      <x:c r="F9" s="144"/>
      <x:c r="G9" s="144"/>
      <x:c r="H9" s="164" t="str">
        <x:f>IF(A9="","",C9-D9)</x:f>
      </x:c>
      <x:c r="I9" s="156" t="str">
        <x:f>IF(A9="","",IF(C9=0,"À compléter",IF(H9&lt;=0,"À jour",IF(D9=0,"À encaisser","Partiel"))))</x:f>
      </x:c>
      <x:c r="J9" s="151"/>
    </x:row>
    <x:row r="10">
      <x:c r="A10" s="143"/>
      <x:c r="B10" s="144"/>
      <x:c r="C10" s="163"/>
      <x:c r="D10" s="163"/>
      <x:c r="E10" s="159"/>
      <x:c r="F10" s="144"/>
      <x:c r="G10" s="144"/>
      <x:c r="H10" s="164" t="str">
        <x:f>IF(A10="","",C10-D10)</x:f>
      </x:c>
      <x:c r="I10" s="156" t="str">
        <x:f>IF(A10="","",IF(C10=0,"À compléter",IF(H10&lt;=0,"À jour",IF(D10=0,"À encaisser","Partiel"))))</x:f>
      </x:c>
      <x:c r="J10" s="151"/>
    </x:row>
    <x:row r="11">
      <x:c r="A11" s="143"/>
      <x:c r="B11" s="144"/>
      <x:c r="C11" s="163"/>
      <x:c r="D11" s="163"/>
      <x:c r="E11" s="159"/>
      <x:c r="F11" s="144"/>
      <x:c r="G11" s="144"/>
      <x:c r="H11" s="164" t="str">
        <x:f>IF(A11="","",C11-D11)</x:f>
      </x:c>
      <x:c r="I11" s="156" t="str">
        <x:f>IF(A11="","",IF(C11=0,"À compléter",IF(H11&lt;=0,"À jour",IF(D11=0,"À encaisser","Partiel"))))</x:f>
      </x:c>
      <x:c r="J11" s="151"/>
    </x:row>
    <x:row r="12">
      <x:c r="A12" s="143"/>
      <x:c r="B12" s="144"/>
      <x:c r="C12" s="163"/>
      <x:c r="D12" s="163"/>
      <x:c r="E12" s="159"/>
      <x:c r="F12" s="144"/>
      <x:c r="G12" s="144"/>
      <x:c r="H12" s="164" t="str">
        <x:f>IF(A12="","",C12-D12)</x:f>
      </x:c>
      <x:c r="I12" s="156" t="str">
        <x:f>IF(A12="","",IF(C12=0,"À compléter",IF(H12&lt;=0,"À jour",IF(D12=0,"À encaisser","Partiel"))))</x:f>
      </x:c>
      <x:c r="J12" s="151"/>
    </x:row>
    <x:row r="13">
      <x:c r="A13" s="143"/>
      <x:c r="B13" s="144"/>
      <x:c r="C13" s="163"/>
      <x:c r="D13" s="163"/>
      <x:c r="E13" s="159"/>
      <x:c r="F13" s="144"/>
      <x:c r="G13" s="144"/>
      <x:c r="H13" s="164" t="str">
        <x:f>IF(A13="","",C13-D13)</x:f>
      </x:c>
      <x:c r="I13" s="156" t="str">
        <x:f>IF(A13="","",IF(C13=0,"À compléter",IF(H13&lt;=0,"À jour",IF(D13=0,"À encaisser","Partiel"))))</x:f>
      </x:c>
      <x:c r="J13" s="151"/>
    </x:row>
    <x:row r="14">
      <x:c r="A14" s="143"/>
      <x:c r="B14" s="144"/>
      <x:c r="C14" s="163"/>
      <x:c r="D14" s="163"/>
      <x:c r="E14" s="159"/>
      <x:c r="F14" s="144"/>
      <x:c r="G14" s="144"/>
      <x:c r="H14" s="164" t="str">
        <x:f>IF(A14="","",C14-D14)</x:f>
      </x:c>
      <x:c r="I14" s="156" t="str">
        <x:f>IF(A14="","",IF(C14=0,"À compléter",IF(H14&lt;=0,"À jour",IF(D14=0,"À encaisser","Partiel"))))</x:f>
      </x:c>
      <x:c r="J14" s="151"/>
    </x:row>
    <x:row r="15">
      <x:c r="A15" s="143"/>
      <x:c r="B15" s="144"/>
      <x:c r="C15" s="163"/>
      <x:c r="D15" s="163"/>
      <x:c r="E15" s="159"/>
      <x:c r="F15" s="144"/>
      <x:c r="G15" s="144"/>
      <x:c r="H15" s="164" t="str">
        <x:f>IF(A15="","",C15-D15)</x:f>
      </x:c>
      <x:c r="I15" s="156" t="str">
        <x:f>IF(A15="","",IF(C15=0,"À compléter",IF(H15&lt;=0,"À jour",IF(D15=0,"À encaisser","Partiel"))))</x:f>
      </x:c>
      <x:c r="J15" s="151"/>
    </x:row>
    <x:row r="16">
      <x:c r="A16" s="143"/>
      <x:c r="B16" s="144"/>
      <x:c r="C16" s="163"/>
      <x:c r="D16" s="163"/>
      <x:c r="E16" s="159"/>
      <x:c r="F16" s="144"/>
      <x:c r="G16" s="144"/>
      <x:c r="H16" s="164" t="str">
        <x:f>IF(A16="","",C16-D16)</x:f>
      </x:c>
      <x:c r="I16" s="156" t="str">
        <x:f>IF(A16="","",IF(C16=0,"À compléter",IF(H16&lt;=0,"À jour",IF(D16=0,"À encaisser","Partiel"))))</x:f>
      </x:c>
      <x:c r="J16" s="151"/>
    </x:row>
    <x:row r="17">
      <x:c r="A17" s="143"/>
      <x:c r="B17" s="144"/>
      <x:c r="C17" s="163"/>
      <x:c r="D17" s="163"/>
      <x:c r="E17" s="159"/>
      <x:c r="F17" s="144"/>
      <x:c r="G17" s="144"/>
      <x:c r="H17" s="164" t="str">
        <x:f>IF(A17="","",C17-D17)</x:f>
      </x:c>
      <x:c r="I17" s="156" t="str">
        <x:f>IF(A17="","",IF(C17=0,"À compléter",IF(H17&lt;=0,"À jour",IF(D17=0,"À encaisser","Partiel"))))</x:f>
      </x:c>
      <x:c r="J17" s="151"/>
    </x:row>
    <x:row r="18">
      <x:c r="A18" s="143"/>
      <x:c r="B18" s="144"/>
      <x:c r="C18" s="163"/>
      <x:c r="D18" s="163"/>
      <x:c r="E18" s="159"/>
      <x:c r="F18" s="144"/>
      <x:c r="G18" s="144"/>
      <x:c r="H18" s="164" t="str">
        <x:f>IF(A18="","",C18-D18)</x:f>
      </x:c>
      <x:c r="I18" s="156" t="str">
        <x:f>IF(A18="","",IF(C18=0,"À compléter",IF(H18&lt;=0,"À jour",IF(D18=0,"À encaisser","Partiel"))))</x:f>
      </x:c>
      <x:c r="J18" s="151"/>
    </x:row>
    <x:row r="19">
      <x:c r="A19" s="143"/>
      <x:c r="B19" s="144"/>
      <x:c r="C19" s="163"/>
      <x:c r="D19" s="163"/>
      <x:c r="E19" s="159"/>
      <x:c r="F19" s="144"/>
      <x:c r="G19" s="144"/>
      <x:c r="H19" s="164" t="str">
        <x:f>IF(A19="","",C19-D19)</x:f>
      </x:c>
      <x:c r="I19" s="156" t="str">
        <x:f>IF(A19="","",IF(C19=0,"À compléter",IF(H19&lt;=0,"À jour",IF(D19=0,"À encaisser","Partiel"))))</x:f>
      </x:c>
      <x:c r="J19" s="151"/>
    </x:row>
    <x:row r="20">
      <x:c r="A20" s="143"/>
      <x:c r="B20" s="144"/>
      <x:c r="C20" s="163"/>
      <x:c r="D20" s="163"/>
      <x:c r="E20" s="159"/>
      <x:c r="F20" s="144"/>
      <x:c r="G20" s="144"/>
      <x:c r="H20" s="164" t="str">
        <x:f>IF(A20="","",C20-D20)</x:f>
      </x:c>
      <x:c r="I20" s="156" t="str">
        <x:f>IF(A20="","",IF(C20=0,"À compléter",IF(H20&lt;=0,"À jour",IF(D20=0,"À encaisser","Partiel"))))</x:f>
      </x:c>
      <x:c r="J20" s="151"/>
    </x:row>
    <x:row r="21">
      <x:c r="A21" s="143"/>
      <x:c r="B21" s="144"/>
      <x:c r="C21" s="163"/>
      <x:c r="D21" s="163"/>
      <x:c r="E21" s="159"/>
      <x:c r="F21" s="144"/>
      <x:c r="G21" s="144"/>
      <x:c r="H21" s="164" t="str">
        <x:f>IF(A21="","",C21-D21)</x:f>
      </x:c>
      <x:c r="I21" s="156" t="str">
        <x:f>IF(A21="","",IF(C21=0,"À compléter",IF(H21&lt;=0,"À jour",IF(D21=0,"À encaisser","Partiel"))))</x:f>
      </x:c>
      <x:c r="J21" s="151"/>
    </x:row>
    <x:row r="22">
      <x:c r="A22" s="143"/>
      <x:c r="B22" s="144"/>
      <x:c r="C22" s="163"/>
      <x:c r="D22" s="163"/>
      <x:c r="E22" s="159"/>
      <x:c r="F22" s="144"/>
      <x:c r="G22" s="144"/>
      <x:c r="H22" s="164" t="str">
        <x:f>IF(A22="","",C22-D22)</x:f>
      </x:c>
      <x:c r="I22" s="156" t="str">
        <x:f>IF(A22="","",IF(C22=0,"À compléter",IF(H22&lt;=0,"À jour",IF(D22=0,"À encaisser","Partiel"))))</x:f>
      </x:c>
      <x:c r="J22" s="151"/>
    </x:row>
    <x:row r="23">
      <x:c r="A23" s="143"/>
      <x:c r="B23" s="144"/>
      <x:c r="C23" s="163"/>
      <x:c r="D23" s="163"/>
      <x:c r="E23" s="159"/>
      <x:c r="F23" s="144"/>
      <x:c r="G23" s="144"/>
      <x:c r="H23" s="164" t="str">
        <x:f>IF(A23="","",C23-D23)</x:f>
      </x:c>
      <x:c r="I23" s="156" t="str">
        <x:f>IF(A23="","",IF(C23=0,"À compléter",IF(H23&lt;=0,"À jour",IF(D23=0,"À encaisser","Partiel"))))</x:f>
      </x:c>
      <x:c r="J23" s="151"/>
    </x:row>
    <x:row r="24">
      <x:c r="A24" s="143"/>
      <x:c r="B24" s="144"/>
      <x:c r="C24" s="163"/>
      <x:c r="D24" s="163"/>
      <x:c r="E24" s="159"/>
      <x:c r="F24" s="144"/>
      <x:c r="G24" s="144"/>
      <x:c r="H24" s="164" t="str">
        <x:f>IF(A24="","",C24-D24)</x:f>
      </x:c>
      <x:c r="I24" s="156" t="str">
        <x:f>IF(A24="","",IF(C24=0,"À compléter",IF(H24&lt;=0,"À jour",IF(D24=0,"À encaisser","Partiel"))))</x:f>
      </x:c>
      <x:c r="J24" s="151"/>
    </x:row>
    <x:row r="25">
      <x:c r="A25" s="143"/>
      <x:c r="B25" s="144"/>
      <x:c r="C25" s="163"/>
      <x:c r="D25" s="163"/>
      <x:c r="E25" s="159"/>
      <x:c r="F25" s="144"/>
      <x:c r="G25" s="144"/>
      <x:c r="H25" s="164" t="str">
        <x:f>IF(A25="","",C25-D25)</x:f>
      </x:c>
      <x:c r="I25" s="156" t="str">
        <x:f>IF(A25="","",IF(C25=0,"À compléter",IF(H25&lt;=0,"À jour",IF(D25=0,"À encaisser","Partiel"))))</x:f>
      </x:c>
      <x:c r="J25" s="151"/>
    </x:row>
    <x:row r="26">
      <x:c r="A26" s="143"/>
      <x:c r="B26" s="144"/>
      <x:c r="C26" s="163"/>
      <x:c r="D26" s="163"/>
      <x:c r="E26" s="159"/>
      <x:c r="F26" s="144"/>
      <x:c r="G26" s="144"/>
      <x:c r="H26" s="164" t="str">
        <x:f>IF(A26="","",C26-D26)</x:f>
      </x:c>
      <x:c r="I26" s="156" t="str">
        <x:f>IF(A26="","",IF(C26=0,"À compléter",IF(H26&lt;=0,"À jour",IF(D26=0,"À encaisser","Partiel"))))</x:f>
      </x:c>
      <x:c r="J26" s="151"/>
    </x:row>
    <x:row r="27">
      <x:c r="A27" s="143"/>
      <x:c r="B27" s="144"/>
      <x:c r="C27" s="163"/>
      <x:c r="D27" s="163"/>
      <x:c r="E27" s="159"/>
      <x:c r="F27" s="144"/>
      <x:c r="G27" s="144"/>
      <x:c r="H27" s="164" t="str">
        <x:f>IF(A27="","",C27-D27)</x:f>
      </x:c>
      <x:c r="I27" s="156" t="str">
        <x:f>IF(A27="","",IF(C27=0,"À compléter",IF(H27&lt;=0,"À jour",IF(D27=0,"À encaisser","Partiel"))))</x:f>
      </x:c>
      <x:c r="J27" s="151"/>
    </x:row>
    <x:row r="28">
      <x:c r="A28" s="143"/>
      <x:c r="B28" s="144"/>
      <x:c r="C28" s="163"/>
      <x:c r="D28" s="163"/>
      <x:c r="E28" s="159"/>
      <x:c r="F28" s="144"/>
      <x:c r="G28" s="144"/>
      <x:c r="H28" s="164" t="str">
        <x:f>IF(A28="","",C28-D28)</x:f>
      </x:c>
      <x:c r="I28" s="156" t="str">
        <x:f>IF(A28="","",IF(C28=0,"À compléter",IF(H28&lt;=0,"À jour",IF(D28=0,"À encaisser","Partiel"))))</x:f>
      </x:c>
      <x:c r="J28" s="151"/>
    </x:row>
    <x:row r="29">
      <x:c r="A29" s="143"/>
      <x:c r="B29" s="144"/>
      <x:c r="C29" s="163"/>
      <x:c r="D29" s="163"/>
      <x:c r="E29" s="159"/>
      <x:c r="F29" s="144"/>
      <x:c r="G29" s="144"/>
      <x:c r="H29" s="164" t="str">
        <x:f>IF(A29="","",C29-D29)</x:f>
      </x:c>
      <x:c r="I29" s="156" t="str">
        <x:f>IF(A29="","",IF(C29=0,"À compléter",IF(H29&lt;=0,"À jour",IF(D29=0,"À encaisser","Partiel"))))</x:f>
      </x:c>
      <x:c r="J29" s="151"/>
    </x:row>
    <x:row r="30">
      <x:c r="A30" s="143"/>
      <x:c r="B30" s="144"/>
      <x:c r="C30" s="163"/>
      <x:c r="D30" s="163"/>
      <x:c r="E30" s="159"/>
      <x:c r="F30" s="144"/>
      <x:c r="G30" s="144"/>
      <x:c r="H30" s="164" t="str">
        <x:f>IF(A30="","",C30-D30)</x:f>
      </x:c>
      <x:c r="I30" s="156" t="str">
        <x:f>IF(A30="","",IF(C30=0,"À compléter",IF(H30&lt;=0,"À jour",IF(D30=0,"À encaisser","Partiel"))))</x:f>
      </x:c>
      <x:c r="J30" s="151"/>
    </x:row>
    <x:row r="31">
      <x:c r="A31" s="143"/>
      <x:c r="B31" s="144"/>
      <x:c r="C31" s="163"/>
      <x:c r="D31" s="163"/>
      <x:c r="E31" s="159"/>
      <x:c r="F31" s="144"/>
      <x:c r="G31" s="144"/>
      <x:c r="H31" s="164" t="str">
        <x:f>IF(A31="","",C31-D31)</x:f>
      </x:c>
      <x:c r="I31" s="156" t="str">
        <x:f>IF(A31="","",IF(C31=0,"À compléter",IF(H31&lt;=0,"À jour",IF(D31=0,"À encaisser","Partiel"))))</x:f>
      </x:c>
      <x:c r="J31" s="151"/>
    </x:row>
    <x:row r="32">
      <x:c r="A32" s="143"/>
      <x:c r="B32" s="144"/>
      <x:c r="C32" s="163"/>
      <x:c r="D32" s="163"/>
      <x:c r="E32" s="159"/>
      <x:c r="F32" s="144"/>
      <x:c r="G32" s="144"/>
      <x:c r="H32" s="164" t="str">
        <x:f>IF(A32="","",C32-D32)</x:f>
      </x:c>
      <x:c r="I32" s="156" t="str">
        <x:f>IF(A32="","",IF(C32=0,"À compléter",IF(H32&lt;=0,"À jour",IF(D32=0,"À encaisser","Partiel"))))</x:f>
      </x:c>
      <x:c r="J32" s="151"/>
    </x:row>
    <x:row r="33">
      <x:c r="A33" s="143"/>
      <x:c r="B33" s="144"/>
      <x:c r="C33" s="163"/>
      <x:c r="D33" s="163"/>
      <x:c r="E33" s="159"/>
      <x:c r="F33" s="144"/>
      <x:c r="G33" s="144"/>
      <x:c r="H33" s="164" t="str">
        <x:f>IF(A33="","",C33-D33)</x:f>
      </x:c>
      <x:c r="I33" s="156" t="str">
        <x:f>IF(A33="","",IF(C33=0,"À compléter",IF(H33&lt;=0,"À jour",IF(D33=0,"À encaisser","Partiel"))))</x:f>
      </x:c>
      <x:c r="J33" s="151"/>
    </x:row>
    <x:row r="34">
      <x:c r="A34" s="143"/>
      <x:c r="B34" s="144"/>
      <x:c r="C34" s="163"/>
      <x:c r="D34" s="163"/>
      <x:c r="E34" s="159"/>
      <x:c r="F34" s="144"/>
      <x:c r="G34" s="144"/>
      <x:c r="H34" s="164" t="str">
        <x:f>IF(A34="","",C34-D34)</x:f>
      </x:c>
      <x:c r="I34" s="156" t="str">
        <x:f>IF(A34="","",IF(C34=0,"À compléter",IF(H34&lt;=0,"À jour",IF(D34=0,"À encaisser","Partiel"))))</x:f>
      </x:c>
      <x:c r="J34" s="151"/>
    </x:row>
    <x:row r="35">
      <x:c r="A35" s="143"/>
      <x:c r="B35" s="144"/>
      <x:c r="C35" s="163"/>
      <x:c r="D35" s="163"/>
      <x:c r="E35" s="159"/>
      <x:c r="F35" s="144"/>
      <x:c r="G35" s="144"/>
      <x:c r="H35" s="164" t="str">
        <x:f>IF(A35="","",C35-D35)</x:f>
      </x:c>
      <x:c r="I35" s="156" t="str">
        <x:f>IF(A35="","",IF(C35=0,"À compléter",IF(H35&lt;=0,"À jour",IF(D35=0,"À encaisser","Partiel"))))</x:f>
      </x:c>
      <x:c r="J35" s="151"/>
    </x:row>
    <x:row r="36">
      <x:c r="A36" s="143"/>
      <x:c r="B36" s="144"/>
      <x:c r="C36" s="163"/>
      <x:c r="D36" s="163"/>
      <x:c r="E36" s="159"/>
      <x:c r="F36" s="144"/>
      <x:c r="G36" s="144"/>
      <x:c r="H36" s="164" t="str">
        <x:f>IF(A36="","",C36-D36)</x:f>
      </x:c>
      <x:c r="I36" s="156" t="str">
        <x:f>IF(A36="","",IF(C36=0,"À compléter",IF(H36&lt;=0,"À jour",IF(D36=0,"À encaisser","Partiel"))))</x:f>
      </x:c>
      <x:c r="J36" s="151"/>
    </x:row>
    <x:row r="37">
      <x:c r="A37" s="143"/>
      <x:c r="B37" s="144"/>
      <x:c r="C37" s="163"/>
      <x:c r="D37" s="163"/>
      <x:c r="E37" s="159"/>
      <x:c r="F37" s="144"/>
      <x:c r="G37" s="144"/>
      <x:c r="H37" s="164" t="str">
        <x:f>IF(A37="","",C37-D37)</x:f>
      </x:c>
      <x:c r="I37" s="156" t="str">
        <x:f>IF(A37="","",IF(C37=0,"À compléter",IF(H37&lt;=0,"À jour",IF(D37=0,"À encaisser","Partiel"))))</x:f>
      </x:c>
      <x:c r="J37" s="151"/>
    </x:row>
    <x:row r="38">
      <x:c r="A38" s="143"/>
      <x:c r="B38" s="144"/>
      <x:c r="C38" s="163"/>
      <x:c r="D38" s="163"/>
      <x:c r="E38" s="159"/>
      <x:c r="F38" s="144"/>
      <x:c r="G38" s="144"/>
      <x:c r="H38" s="164" t="str">
        <x:f>IF(A38="","",C38-D38)</x:f>
      </x:c>
      <x:c r="I38" s="156" t="str">
        <x:f>IF(A38="","",IF(C38=0,"À compléter",IF(H38&lt;=0,"À jour",IF(D38=0,"À encaisser","Partiel"))))</x:f>
      </x:c>
      <x:c r="J38" s="151"/>
    </x:row>
    <x:row r="39">
      <x:c r="A39" s="143"/>
      <x:c r="B39" s="144"/>
      <x:c r="C39" s="163"/>
      <x:c r="D39" s="163"/>
      <x:c r="E39" s="159"/>
      <x:c r="F39" s="144"/>
      <x:c r="G39" s="144"/>
      <x:c r="H39" s="164" t="str">
        <x:f>IF(A39="","",C39-D39)</x:f>
      </x:c>
      <x:c r="I39" s="156" t="str">
        <x:f>IF(A39="","",IF(C39=0,"À compléter",IF(H39&lt;=0,"À jour",IF(D39=0,"À encaisser","Partiel"))))</x:f>
      </x:c>
      <x:c r="J39" s="151"/>
    </x:row>
    <x:row r="40">
      <x:c r="A40" s="143"/>
      <x:c r="B40" s="144"/>
      <x:c r="C40" s="163"/>
      <x:c r="D40" s="163"/>
      <x:c r="E40" s="159"/>
      <x:c r="F40" s="144"/>
      <x:c r="G40" s="144"/>
      <x:c r="H40" s="164" t="str">
        <x:f>IF(A40="","",C40-D40)</x:f>
      </x:c>
      <x:c r="I40" s="156" t="str">
        <x:f>IF(A40="","",IF(C40=0,"À compléter",IF(H40&lt;=0,"À jour",IF(D40=0,"À encaisser","Partiel"))))</x:f>
      </x:c>
      <x:c r="J40" s="151"/>
    </x:row>
    <x:row r="41">
      <x:c r="A41" s="143"/>
      <x:c r="B41" s="144"/>
      <x:c r="C41" s="163"/>
      <x:c r="D41" s="163"/>
      <x:c r="E41" s="159"/>
      <x:c r="F41" s="144"/>
      <x:c r="G41" s="144"/>
      <x:c r="H41" s="164" t="str">
        <x:f>IF(A41="","",C41-D41)</x:f>
      </x:c>
      <x:c r="I41" s="156" t="str">
        <x:f>IF(A41="","",IF(C41=0,"À compléter",IF(H41&lt;=0,"À jour",IF(D41=0,"À encaisser","Partiel"))))</x:f>
      </x:c>
      <x:c r="J41" s="151"/>
    </x:row>
    <x:row r="42">
      <x:c r="A42" s="143"/>
      <x:c r="B42" s="144"/>
      <x:c r="C42" s="163"/>
      <x:c r="D42" s="163"/>
      <x:c r="E42" s="159"/>
      <x:c r="F42" s="144"/>
      <x:c r="G42" s="144"/>
      <x:c r="H42" s="164" t="str">
        <x:f>IF(A42="","",C42-D42)</x:f>
      </x:c>
      <x:c r="I42" s="156" t="str">
        <x:f>IF(A42="","",IF(C42=0,"À compléter",IF(H42&lt;=0,"À jour",IF(D42=0,"À encaisser","Partiel"))))</x:f>
      </x:c>
      <x:c r="J42" s="151"/>
    </x:row>
    <x:row r="43">
      <x:c r="A43" s="143"/>
      <x:c r="B43" s="144"/>
      <x:c r="C43" s="163"/>
      <x:c r="D43" s="163"/>
      <x:c r="E43" s="159"/>
      <x:c r="F43" s="144"/>
      <x:c r="G43" s="144"/>
      <x:c r="H43" s="164" t="str">
        <x:f>IF(A43="","",C43-D43)</x:f>
      </x:c>
      <x:c r="I43" s="156" t="str">
        <x:f>IF(A43="","",IF(C43=0,"À compléter",IF(H43&lt;=0,"À jour",IF(D43=0,"À encaisser","Partiel"))))</x:f>
      </x:c>
      <x:c r="J43" s="151"/>
    </x:row>
    <x:row r="44">
      <x:c r="A44" s="143"/>
      <x:c r="B44" s="144"/>
      <x:c r="C44" s="163"/>
      <x:c r="D44" s="163"/>
      <x:c r="E44" s="159"/>
      <x:c r="F44" s="144"/>
      <x:c r="G44" s="144"/>
      <x:c r="H44" s="164" t="str">
        <x:f>IF(A44="","",C44-D44)</x:f>
      </x:c>
      <x:c r="I44" s="156" t="str">
        <x:f>IF(A44="","",IF(C44=0,"À compléter",IF(H44&lt;=0,"À jour",IF(D44=0,"À encaisser","Partiel"))))</x:f>
      </x:c>
      <x:c r="J44" s="151"/>
    </x:row>
    <x:row r="45">
      <x:c r="A45" s="143"/>
      <x:c r="B45" s="144"/>
      <x:c r="C45" s="163"/>
      <x:c r="D45" s="163"/>
      <x:c r="E45" s="159"/>
      <x:c r="F45" s="144"/>
      <x:c r="G45" s="144"/>
      <x:c r="H45" s="164" t="str">
        <x:f>IF(A45="","",C45-D45)</x:f>
      </x:c>
      <x:c r="I45" s="156" t="str">
        <x:f>IF(A45="","",IF(C45=0,"À compléter",IF(H45&lt;=0,"À jour",IF(D45=0,"À encaisser","Partiel"))))</x:f>
      </x:c>
      <x:c r="J45" s="151"/>
    </x:row>
    <x:row r="46">
      <x:c r="A46" s="143"/>
      <x:c r="B46" s="144"/>
      <x:c r="C46" s="163"/>
      <x:c r="D46" s="163"/>
      <x:c r="E46" s="159"/>
      <x:c r="F46" s="144"/>
      <x:c r="G46" s="144"/>
      <x:c r="H46" s="164" t="str">
        <x:f>IF(A46="","",C46-D46)</x:f>
      </x:c>
      <x:c r="I46" s="156" t="str">
        <x:f>IF(A46="","",IF(C46=0,"À compléter",IF(H46&lt;=0,"À jour",IF(D46=0,"À encaisser","Partiel"))))</x:f>
      </x:c>
      <x:c r="J46" s="151"/>
    </x:row>
    <x:row r="47">
      <x:c r="A47" s="143"/>
      <x:c r="B47" s="144"/>
      <x:c r="C47" s="163"/>
      <x:c r="D47" s="163"/>
      <x:c r="E47" s="159"/>
      <x:c r="F47" s="144"/>
      <x:c r="G47" s="144"/>
      <x:c r="H47" s="164" t="str">
        <x:f>IF(A47="","",C47-D47)</x:f>
      </x:c>
      <x:c r="I47" s="156" t="str">
        <x:f>IF(A47="","",IF(C47=0,"À compléter",IF(H47&lt;=0,"À jour",IF(D47=0,"À encaisser","Partiel"))))</x:f>
      </x:c>
      <x:c r="J47" s="151"/>
    </x:row>
    <x:row r="48">
      <x:c r="A48" s="143"/>
      <x:c r="B48" s="144"/>
      <x:c r="C48" s="163"/>
      <x:c r="D48" s="163"/>
      <x:c r="E48" s="159"/>
      <x:c r="F48" s="144"/>
      <x:c r="G48" s="144"/>
      <x:c r="H48" s="164" t="str">
        <x:f>IF(A48="","",C48-D48)</x:f>
      </x:c>
      <x:c r="I48" s="156" t="str">
        <x:f>IF(A48="","",IF(C48=0,"À compléter",IF(H48&lt;=0,"À jour",IF(D48=0,"À encaisser","Partiel"))))</x:f>
      </x:c>
      <x:c r="J48" s="151"/>
    </x:row>
    <x:row r="49">
      <x:c r="A49" s="143"/>
      <x:c r="B49" s="144"/>
      <x:c r="C49" s="163"/>
      <x:c r="D49" s="163"/>
      <x:c r="E49" s="159"/>
      <x:c r="F49" s="144"/>
      <x:c r="G49" s="144"/>
      <x:c r="H49" s="164" t="str">
        <x:f>IF(A49="","",C49-D49)</x:f>
      </x:c>
      <x:c r="I49" s="156" t="str">
        <x:f>IF(A49="","",IF(C49=0,"À compléter",IF(H49&lt;=0,"À jour",IF(D49=0,"À encaisser","Partiel"))))</x:f>
      </x:c>
      <x:c r="J49" s="151"/>
    </x:row>
    <x:row r="50">
      <x:c r="A50" s="143"/>
      <x:c r="B50" s="144"/>
      <x:c r="C50" s="163"/>
      <x:c r="D50" s="163"/>
      <x:c r="E50" s="159"/>
      <x:c r="F50" s="144"/>
      <x:c r="G50" s="144"/>
      <x:c r="H50" s="164" t="str">
        <x:f>IF(A50="","",C50-D50)</x:f>
      </x:c>
      <x:c r="I50" s="156" t="str">
        <x:f>IF(A50="","",IF(C50=0,"À compléter",IF(H50&lt;=0,"À jour",IF(D50=0,"À encaisser","Partiel"))))</x:f>
      </x:c>
      <x:c r="J50" s="151"/>
    </x:row>
    <x:row r="51">
      <x:c r="A51" s="143"/>
      <x:c r="B51" s="144"/>
      <x:c r="C51" s="163"/>
      <x:c r="D51" s="163"/>
      <x:c r="E51" s="159"/>
      <x:c r="F51" s="144"/>
      <x:c r="G51" s="144"/>
      <x:c r="H51" s="164" t="str">
        <x:f>IF(A51="","",C51-D51)</x:f>
      </x:c>
      <x:c r="I51" s="156" t="str">
        <x:f>IF(A51="","",IF(C51=0,"À compléter",IF(H51&lt;=0,"À jour",IF(D51=0,"À encaisser","Partiel"))))</x:f>
      </x:c>
      <x:c r="J51" s="151"/>
    </x:row>
    <x:row r="52">
      <x:c r="A52" s="143"/>
      <x:c r="B52" s="144"/>
      <x:c r="C52" s="163"/>
      <x:c r="D52" s="163"/>
      <x:c r="E52" s="159"/>
      <x:c r="F52" s="144"/>
      <x:c r="G52" s="144"/>
      <x:c r="H52" s="164" t="str">
        <x:f>IF(A52="","",C52-D52)</x:f>
      </x:c>
      <x:c r="I52" s="156" t="str">
        <x:f>IF(A52="","",IF(C52=0,"À compléter",IF(H52&lt;=0,"À jour",IF(D52=0,"À encaisser","Partiel"))))</x:f>
      </x:c>
      <x:c r="J52" s="151"/>
    </x:row>
    <x:row r="53">
      <x:c r="A53" s="143"/>
      <x:c r="B53" s="144"/>
      <x:c r="C53" s="163"/>
      <x:c r="D53" s="163"/>
      <x:c r="E53" s="159"/>
      <x:c r="F53" s="144"/>
      <x:c r="G53" s="144"/>
      <x:c r="H53" s="164" t="str">
        <x:f>IF(A53="","",C53-D53)</x:f>
      </x:c>
      <x:c r="I53" s="156" t="str">
        <x:f>IF(A53="","",IF(C53=0,"À compléter",IF(H53&lt;=0,"À jour",IF(D53=0,"À encaisser","Partiel"))))</x:f>
      </x:c>
      <x:c r="J53" s="151"/>
    </x:row>
    <x:row r="54">
      <x:c r="A54" s="143"/>
      <x:c r="B54" s="144"/>
      <x:c r="C54" s="163"/>
      <x:c r="D54" s="163"/>
      <x:c r="E54" s="159"/>
      <x:c r="F54" s="144"/>
      <x:c r="G54" s="144"/>
      <x:c r="H54" s="164" t="str">
        <x:f>IF(A54="","",C54-D54)</x:f>
      </x:c>
      <x:c r="I54" s="156" t="str">
        <x:f>IF(A54="","",IF(C54=0,"À compléter",IF(H54&lt;=0,"À jour",IF(D54=0,"À encaisser","Partiel"))))</x:f>
      </x:c>
      <x:c r="J54" s="151"/>
    </x:row>
    <x:row r="55">
      <x:c r="A55" s="143"/>
      <x:c r="B55" s="144"/>
      <x:c r="C55" s="163"/>
      <x:c r="D55" s="163"/>
      <x:c r="E55" s="159"/>
      <x:c r="F55" s="144"/>
      <x:c r="G55" s="144"/>
      <x:c r="H55" s="164" t="str">
        <x:f>IF(A55="","",C55-D55)</x:f>
      </x:c>
      <x:c r="I55" s="156" t="str">
        <x:f>IF(A55="","",IF(C55=0,"À compléter",IF(H55&lt;=0,"À jour",IF(D55=0,"À encaisser","Partiel"))))</x:f>
      </x:c>
      <x:c r="J55" s="151"/>
    </x:row>
    <x:row r="56">
      <x:c r="A56" s="143"/>
      <x:c r="B56" s="144"/>
      <x:c r="C56" s="163"/>
      <x:c r="D56" s="163"/>
      <x:c r="E56" s="159"/>
      <x:c r="F56" s="144"/>
      <x:c r="G56" s="144"/>
      <x:c r="H56" s="164" t="str">
        <x:f>IF(A56="","",C56-D56)</x:f>
      </x:c>
      <x:c r="I56" s="156" t="str">
        <x:f>IF(A56="","",IF(C56=0,"À compléter",IF(H56&lt;=0,"À jour",IF(D56=0,"À encaisser","Partiel"))))</x:f>
      </x:c>
      <x:c r="J56" s="151"/>
    </x:row>
    <x:row r="57">
      <x:c r="A57" s="143"/>
      <x:c r="B57" s="144"/>
      <x:c r="C57" s="163"/>
      <x:c r="D57" s="163"/>
      <x:c r="E57" s="159"/>
      <x:c r="F57" s="144"/>
      <x:c r="G57" s="144"/>
      <x:c r="H57" s="164" t="str">
        <x:f>IF(A57="","",C57-D57)</x:f>
      </x:c>
      <x:c r="I57" s="156" t="str">
        <x:f>IF(A57="","",IF(C57=0,"À compléter",IF(H57&lt;=0,"À jour",IF(D57=0,"À encaisser","Partiel"))))</x:f>
      </x:c>
      <x:c r="J57" s="151"/>
    </x:row>
    <x:row r="58">
      <x:c r="A58" s="143"/>
      <x:c r="B58" s="144"/>
      <x:c r="C58" s="163"/>
      <x:c r="D58" s="163"/>
      <x:c r="E58" s="159"/>
      <x:c r="F58" s="144"/>
      <x:c r="G58" s="144"/>
      <x:c r="H58" s="164" t="str">
        <x:f>IF(A58="","",C58-D58)</x:f>
      </x:c>
      <x:c r="I58" s="156" t="str">
        <x:f>IF(A58="","",IF(C58=0,"À compléter",IF(H58&lt;=0,"À jour",IF(D58=0,"À encaisser","Partiel"))))</x:f>
      </x:c>
      <x:c r="J58" s="151"/>
    </x:row>
    <x:row r="59">
      <x:c r="A59" s="143"/>
      <x:c r="B59" s="144"/>
      <x:c r="C59" s="163"/>
      <x:c r="D59" s="163"/>
      <x:c r="E59" s="159"/>
      <x:c r="F59" s="144"/>
      <x:c r="G59" s="144"/>
      <x:c r="H59" s="164" t="str">
        <x:f>IF(A59="","",C59-D59)</x:f>
      </x:c>
      <x:c r="I59" s="156" t="str">
        <x:f>IF(A59="","",IF(C59=0,"À compléter",IF(H59&lt;=0,"À jour",IF(D59=0,"À encaisser","Partiel"))))</x:f>
      </x:c>
      <x:c r="J59" s="151"/>
    </x:row>
    <x:row r="60">
      <x:c r="A60" s="143"/>
      <x:c r="B60" s="144"/>
      <x:c r="C60" s="163"/>
      <x:c r="D60" s="163"/>
      <x:c r="E60" s="159"/>
      <x:c r="F60" s="144"/>
      <x:c r="G60" s="144"/>
      <x:c r="H60" s="164" t="str">
        <x:f>IF(A60="","",C60-D60)</x:f>
      </x:c>
      <x:c r="I60" s="156" t="str">
        <x:f>IF(A60="","",IF(C60=0,"À compléter",IF(H60&lt;=0,"À jour",IF(D60=0,"À encaisser","Partiel"))))</x:f>
      </x:c>
      <x:c r="J60" s="151"/>
    </x:row>
    <x:row r="61">
      <x:c r="A61" s="143"/>
      <x:c r="B61" s="144"/>
      <x:c r="C61" s="163"/>
      <x:c r="D61" s="163"/>
      <x:c r="E61" s="159"/>
      <x:c r="F61" s="144"/>
      <x:c r="G61" s="144"/>
      <x:c r="H61" s="164" t="str">
        <x:f>IF(A61="","",C61-D61)</x:f>
      </x:c>
      <x:c r="I61" s="156" t="str">
        <x:f>IF(A61="","",IF(C61=0,"À compléter",IF(H61&lt;=0,"À jour",IF(D61=0,"À encaisser","Partiel"))))</x:f>
      </x:c>
      <x:c r="J61" s="151"/>
    </x:row>
    <x:row r="62">
      <x:c r="A62" s="143"/>
      <x:c r="B62" s="144"/>
      <x:c r="C62" s="163"/>
      <x:c r="D62" s="163"/>
      <x:c r="E62" s="159"/>
      <x:c r="F62" s="144"/>
      <x:c r="G62" s="144"/>
      <x:c r="H62" s="164" t="str">
        <x:f>IF(A62="","",C62-D62)</x:f>
      </x:c>
      <x:c r="I62" s="156" t="str">
        <x:f>IF(A62="","",IF(C62=0,"À compléter",IF(H62&lt;=0,"À jour",IF(D62=0,"À encaisser","Partiel"))))</x:f>
      </x:c>
      <x:c r="J62" s="151"/>
    </x:row>
    <x:row r="63">
      <x:c r="A63" s="143"/>
      <x:c r="B63" s="144"/>
      <x:c r="C63" s="163"/>
      <x:c r="D63" s="163"/>
      <x:c r="E63" s="159"/>
      <x:c r="F63" s="144"/>
      <x:c r="G63" s="144"/>
      <x:c r="H63" s="164" t="str">
        <x:f>IF(A63="","",C63-D63)</x:f>
      </x:c>
      <x:c r="I63" s="156" t="str">
        <x:f>IF(A63="","",IF(C63=0,"À compléter",IF(H63&lt;=0,"À jour",IF(D63=0,"À encaisser","Partiel"))))</x:f>
      </x:c>
      <x:c r="J63" s="151"/>
    </x:row>
    <x:row r="64">
      <x:c r="A64" s="143"/>
      <x:c r="B64" s="144"/>
      <x:c r="C64" s="163"/>
      <x:c r="D64" s="163"/>
      <x:c r="E64" s="159"/>
      <x:c r="F64" s="144"/>
      <x:c r="G64" s="144"/>
      <x:c r="H64" s="164" t="str">
        <x:f>IF(A64="","",C64-D64)</x:f>
      </x:c>
      <x:c r="I64" s="156" t="str">
        <x:f>IF(A64="","",IF(C64=0,"À compléter",IF(H64&lt;=0,"À jour",IF(D64=0,"À encaisser","Partiel"))))</x:f>
      </x:c>
      <x:c r="J64" s="151"/>
    </x:row>
    <x:row r="65">
      <x:c r="A65" s="143"/>
      <x:c r="B65" s="144"/>
      <x:c r="C65" s="163"/>
      <x:c r="D65" s="163"/>
      <x:c r="E65" s="159"/>
      <x:c r="F65" s="144"/>
      <x:c r="G65" s="144"/>
      <x:c r="H65" s="164" t="str">
        <x:f>IF(A65="","",C65-D65)</x:f>
      </x:c>
      <x:c r="I65" s="156" t="str">
        <x:f>IF(A65="","",IF(C65=0,"À compléter",IF(H65&lt;=0,"À jour",IF(D65=0,"À encaisser","Partiel"))))</x:f>
      </x:c>
      <x:c r="J65" s="151"/>
    </x:row>
    <x:row r="66">
      <x:c r="A66" s="143"/>
      <x:c r="B66" s="144"/>
      <x:c r="C66" s="163"/>
      <x:c r="D66" s="163"/>
      <x:c r="E66" s="159"/>
      <x:c r="F66" s="144"/>
      <x:c r="G66" s="144"/>
      <x:c r="H66" s="164" t="str">
        <x:f>IF(A66="","",C66-D66)</x:f>
      </x:c>
      <x:c r="I66" s="156" t="str">
        <x:f>IF(A66="","",IF(C66=0,"À compléter",IF(H66&lt;=0,"À jour",IF(D66=0,"À encaisser","Partiel"))))</x:f>
      </x:c>
      <x:c r="J66" s="151"/>
    </x:row>
    <x:row r="67">
      <x:c r="A67" s="143"/>
      <x:c r="B67" s="144"/>
      <x:c r="C67" s="163"/>
      <x:c r="D67" s="163"/>
      <x:c r="E67" s="159"/>
      <x:c r="F67" s="144"/>
      <x:c r="G67" s="144"/>
      <x:c r="H67" s="164" t="str">
        <x:f>IF(A67="","",C67-D67)</x:f>
      </x:c>
      <x:c r="I67" s="156" t="str">
        <x:f>IF(A67="","",IF(C67=0,"À compléter",IF(H67&lt;=0,"À jour",IF(D67=0,"À encaisser","Partiel"))))</x:f>
      </x:c>
      <x:c r="J67" s="151"/>
    </x:row>
    <x:row r="68">
      <x:c r="A68" s="143"/>
      <x:c r="B68" s="144"/>
      <x:c r="C68" s="163"/>
      <x:c r="D68" s="163"/>
      <x:c r="E68" s="159"/>
      <x:c r="F68" s="144"/>
      <x:c r="G68" s="144"/>
      <x:c r="H68" s="164" t="str">
        <x:f>IF(A68="","",C68-D68)</x:f>
      </x:c>
      <x:c r="I68" s="156" t="str">
        <x:f>IF(A68="","",IF(C68=0,"À compléter",IF(H68&lt;=0,"À jour",IF(D68=0,"À encaisser","Partiel"))))</x:f>
      </x:c>
      <x:c r="J68" s="151"/>
    </x:row>
    <x:row r="69">
      <x:c r="A69" s="143"/>
      <x:c r="B69" s="144"/>
      <x:c r="C69" s="163"/>
      <x:c r="D69" s="163"/>
      <x:c r="E69" s="159"/>
      <x:c r="F69" s="144"/>
      <x:c r="G69" s="144"/>
      <x:c r="H69" s="164" t="str">
        <x:f>IF(A69="","",C69-D69)</x:f>
      </x:c>
      <x:c r="I69" s="156" t="str">
        <x:f>IF(A69="","",IF(C69=0,"À compléter",IF(H69&lt;=0,"À jour",IF(D69=0,"À encaisser","Partiel"))))</x:f>
      </x:c>
      <x:c r="J69" s="151"/>
    </x:row>
    <x:row r="70">
      <x:c r="A70" s="143"/>
      <x:c r="B70" s="144"/>
      <x:c r="C70" s="163"/>
      <x:c r="D70" s="163"/>
      <x:c r="E70" s="159"/>
      <x:c r="F70" s="144"/>
      <x:c r="G70" s="144"/>
      <x:c r="H70" s="164" t="str">
        <x:f>IF(A70="","",C70-D70)</x:f>
      </x:c>
      <x:c r="I70" s="156" t="str">
        <x:f>IF(A70="","",IF(C70=0,"À compléter",IF(H70&lt;=0,"À jour",IF(D70=0,"À encaisser","Partiel"))))</x:f>
      </x:c>
      <x:c r="J70" s="151"/>
    </x:row>
    <x:row r="71">
      <x:c r="A71" s="143"/>
      <x:c r="B71" s="144"/>
      <x:c r="C71" s="163"/>
      <x:c r="D71" s="163"/>
      <x:c r="E71" s="159"/>
      <x:c r="F71" s="144"/>
      <x:c r="G71" s="144"/>
      <x:c r="H71" s="164" t="str">
        <x:f>IF(A71="","",C71-D71)</x:f>
      </x:c>
      <x:c r="I71" s="156" t="str">
        <x:f>IF(A71="","",IF(C71=0,"À compléter",IF(H71&lt;=0,"À jour",IF(D71=0,"À encaisser","Partiel"))))</x:f>
      </x:c>
      <x:c r="J71" s="151"/>
    </x:row>
    <x:row r="72">
      <x:c r="A72" s="143"/>
      <x:c r="B72" s="144"/>
      <x:c r="C72" s="163"/>
      <x:c r="D72" s="163"/>
      <x:c r="E72" s="159"/>
      <x:c r="F72" s="144"/>
      <x:c r="G72" s="144"/>
      <x:c r="H72" s="164" t="str">
        <x:f>IF(A72="","",C72-D72)</x:f>
      </x:c>
      <x:c r="I72" s="156" t="str">
        <x:f>IF(A72="","",IF(C72=0,"À compléter",IF(H72&lt;=0,"À jour",IF(D72=0,"À encaisser","Partiel"))))</x:f>
      </x:c>
      <x:c r="J72" s="151"/>
    </x:row>
    <x:row r="73">
      <x:c r="A73" s="143"/>
      <x:c r="B73" s="144"/>
      <x:c r="C73" s="163"/>
      <x:c r="D73" s="163"/>
      <x:c r="E73" s="159"/>
      <x:c r="F73" s="144"/>
      <x:c r="G73" s="144"/>
      <x:c r="H73" s="164" t="str">
        <x:f>IF(A73="","",C73-D73)</x:f>
      </x:c>
      <x:c r="I73" s="156" t="str">
        <x:f>IF(A73="","",IF(C73=0,"À compléter",IF(H73&lt;=0,"À jour",IF(D73=0,"À encaisser","Partiel"))))</x:f>
      </x:c>
      <x:c r="J73" s="151"/>
    </x:row>
    <x:row r="74">
      <x:c r="A74" s="143"/>
      <x:c r="B74" s="144"/>
      <x:c r="C74" s="163"/>
      <x:c r="D74" s="163"/>
      <x:c r="E74" s="159"/>
      <x:c r="F74" s="144"/>
      <x:c r="G74" s="144"/>
      <x:c r="H74" s="164" t="str">
        <x:f>IF(A74="","",C74-D74)</x:f>
      </x:c>
      <x:c r="I74" s="156" t="str">
        <x:f>IF(A74="","",IF(C74=0,"À compléter",IF(H74&lt;=0,"À jour",IF(D74=0,"À encaisser","Partiel"))))</x:f>
      </x:c>
      <x:c r="J74" s="151"/>
    </x:row>
    <x:row r="75">
      <x:c r="A75" s="143"/>
      <x:c r="B75" s="144"/>
      <x:c r="C75" s="163"/>
      <x:c r="D75" s="163"/>
      <x:c r="E75" s="159"/>
      <x:c r="F75" s="144"/>
      <x:c r="G75" s="144"/>
      <x:c r="H75" s="164" t="str">
        <x:f>IF(A75="","",C75-D75)</x:f>
      </x:c>
      <x:c r="I75" s="156" t="str">
        <x:f>IF(A75="","",IF(C75=0,"À compléter",IF(H75&lt;=0,"À jour",IF(D75=0,"À encaisser","Partiel"))))</x:f>
      </x:c>
      <x:c r="J75" s="151"/>
    </x:row>
    <x:row r="76">
      <x:c r="A76" s="143"/>
      <x:c r="B76" s="144"/>
      <x:c r="C76" s="163"/>
      <x:c r="D76" s="163"/>
      <x:c r="E76" s="159"/>
      <x:c r="F76" s="144"/>
      <x:c r="G76" s="144"/>
      <x:c r="H76" s="164" t="str">
        <x:f>IF(A76="","",C76-D76)</x:f>
      </x:c>
      <x:c r="I76" s="156" t="str">
        <x:f>IF(A76="","",IF(C76=0,"À compléter",IF(H76&lt;=0,"À jour",IF(D76=0,"À encaisser","Partiel"))))</x:f>
      </x:c>
      <x:c r="J76" s="151"/>
    </x:row>
    <x:row r="77">
      <x:c r="A77" s="143"/>
      <x:c r="B77" s="144"/>
      <x:c r="C77" s="163"/>
      <x:c r="D77" s="163"/>
      <x:c r="E77" s="159"/>
      <x:c r="F77" s="144"/>
      <x:c r="G77" s="144"/>
      <x:c r="H77" s="164" t="str">
        <x:f>IF(A77="","",C77-D77)</x:f>
      </x:c>
      <x:c r="I77" s="156" t="str">
        <x:f>IF(A77="","",IF(C77=0,"À compléter",IF(H77&lt;=0,"À jour",IF(D77=0,"À encaisser","Partiel"))))</x:f>
      </x:c>
      <x:c r="J77" s="151"/>
    </x:row>
    <x:row r="78">
      <x:c r="A78" s="143"/>
      <x:c r="B78" s="144"/>
      <x:c r="C78" s="163"/>
      <x:c r="D78" s="163"/>
      <x:c r="E78" s="159"/>
      <x:c r="F78" s="144"/>
      <x:c r="G78" s="144"/>
      <x:c r="H78" s="164" t="str">
        <x:f>IF(A78="","",C78-D78)</x:f>
      </x:c>
      <x:c r="I78" s="156" t="str">
        <x:f>IF(A78="","",IF(C78=0,"À compléter",IF(H78&lt;=0,"À jour",IF(D78=0,"À encaisser","Partiel"))))</x:f>
      </x:c>
      <x:c r="J78" s="151"/>
    </x:row>
    <x:row r="79">
      <x:c r="A79" s="143"/>
      <x:c r="B79" s="144"/>
      <x:c r="C79" s="163"/>
      <x:c r="D79" s="163"/>
      <x:c r="E79" s="159"/>
      <x:c r="F79" s="144"/>
      <x:c r="G79" s="144"/>
      <x:c r="H79" s="164" t="str">
        <x:f>IF(A79="","",C79-D79)</x:f>
      </x:c>
      <x:c r="I79" s="156" t="str">
        <x:f>IF(A79="","",IF(C79=0,"À compléter",IF(H79&lt;=0,"À jour",IF(D79=0,"À encaisser","Partiel"))))</x:f>
      </x:c>
      <x:c r="J79" s="151"/>
    </x:row>
    <x:row r="80">
      <x:c r="A80" s="143"/>
      <x:c r="B80" s="144"/>
      <x:c r="C80" s="163"/>
      <x:c r="D80" s="163"/>
      <x:c r="E80" s="159"/>
      <x:c r="F80" s="144"/>
      <x:c r="G80" s="144"/>
      <x:c r="H80" s="164" t="str">
        <x:f>IF(A80="","",C80-D80)</x:f>
      </x:c>
      <x:c r="I80" s="156" t="str">
        <x:f>IF(A80="","",IF(C80=0,"À compléter",IF(H80&lt;=0,"À jour",IF(D80=0,"À encaisser","Partiel"))))</x:f>
      </x:c>
      <x:c r="J80" s="151"/>
    </x:row>
    <x:row r="81">
      <x:c r="A81" s="143"/>
      <x:c r="B81" s="144"/>
      <x:c r="C81" s="163"/>
      <x:c r="D81" s="163"/>
      <x:c r="E81" s="159"/>
      <x:c r="F81" s="144"/>
      <x:c r="G81" s="144"/>
      <x:c r="H81" s="164" t="str">
        <x:f>IF(A81="","",C81-D81)</x:f>
      </x:c>
      <x:c r="I81" s="156" t="str">
        <x:f>IF(A81="","",IF(C81=0,"À compléter",IF(H81&lt;=0,"À jour",IF(D81=0,"À encaisser","Partiel"))))</x:f>
      </x:c>
      <x:c r="J81" s="151"/>
    </x:row>
    <x:row r="82">
      <x:c r="A82" s="143"/>
      <x:c r="B82" s="144"/>
      <x:c r="C82" s="163"/>
      <x:c r="D82" s="163"/>
      <x:c r="E82" s="159"/>
      <x:c r="F82" s="144"/>
      <x:c r="G82" s="144"/>
      <x:c r="H82" s="164" t="str">
        <x:f>IF(A82="","",C82-D82)</x:f>
      </x:c>
      <x:c r="I82" s="156" t="str">
        <x:f>IF(A82="","",IF(C82=0,"À compléter",IF(H82&lt;=0,"À jour",IF(D82=0,"À encaisser","Partiel"))))</x:f>
      </x:c>
      <x:c r="J82" s="151"/>
    </x:row>
    <x:row r="83">
      <x:c r="A83" s="143"/>
      <x:c r="B83" s="144"/>
      <x:c r="C83" s="163"/>
      <x:c r="D83" s="163"/>
      <x:c r="E83" s="159"/>
      <x:c r="F83" s="144"/>
      <x:c r="G83" s="144"/>
      <x:c r="H83" s="164" t="str">
        <x:f>IF(A83="","",C83-D83)</x:f>
      </x:c>
      <x:c r="I83" s="156" t="str">
        <x:f>IF(A83="","",IF(C83=0,"À compléter",IF(H83&lt;=0,"À jour",IF(D83=0,"À encaisser","Partiel"))))</x:f>
      </x:c>
      <x:c r="J83" s="151"/>
    </x:row>
    <x:row r="84">
      <x:c r="A84" s="143"/>
      <x:c r="B84" s="144"/>
      <x:c r="C84" s="163"/>
      <x:c r="D84" s="163"/>
      <x:c r="E84" s="159"/>
      <x:c r="F84" s="144"/>
      <x:c r="G84" s="144"/>
      <x:c r="H84" s="164" t="str">
        <x:f>IF(A84="","",C84-D84)</x:f>
      </x:c>
      <x:c r="I84" s="156" t="str">
        <x:f>IF(A84="","",IF(C84=0,"À compléter",IF(H84&lt;=0,"À jour",IF(D84=0,"À encaisser","Partiel"))))</x:f>
      </x:c>
      <x:c r="J84" s="151"/>
    </x:row>
    <x:row r="85">
      <x:c r="A85" s="143"/>
      <x:c r="B85" s="144"/>
      <x:c r="C85" s="163"/>
      <x:c r="D85" s="163"/>
      <x:c r="E85" s="159"/>
      <x:c r="F85" s="144"/>
      <x:c r="G85" s="144"/>
      <x:c r="H85" s="164" t="str">
        <x:f>IF(A85="","",C85-D85)</x:f>
      </x:c>
      <x:c r="I85" s="156" t="str">
        <x:f>IF(A85="","",IF(C85=0,"À compléter",IF(H85&lt;=0,"À jour",IF(D85=0,"À encaisser","Partiel"))))</x:f>
      </x:c>
      <x:c r="J85" s="151"/>
    </x:row>
    <x:row r="86">
      <x:c r="A86" s="143"/>
      <x:c r="B86" s="144"/>
      <x:c r="C86" s="163"/>
      <x:c r="D86" s="163"/>
      <x:c r="E86" s="159"/>
      <x:c r="F86" s="144"/>
      <x:c r="G86" s="144"/>
      <x:c r="H86" s="164" t="str">
        <x:f>IF(A86="","",C86-D86)</x:f>
      </x:c>
      <x:c r="I86" s="156" t="str">
        <x:f>IF(A86="","",IF(C86=0,"À compléter",IF(H86&lt;=0,"À jour",IF(D86=0,"À encaisser","Partiel"))))</x:f>
      </x:c>
      <x:c r="J86" s="151"/>
    </x:row>
    <x:row r="87">
      <x:c r="A87" s="143"/>
      <x:c r="B87" s="144"/>
      <x:c r="C87" s="163"/>
      <x:c r="D87" s="163"/>
      <x:c r="E87" s="159"/>
      <x:c r="F87" s="144"/>
      <x:c r="G87" s="144"/>
      <x:c r="H87" s="164" t="str">
        <x:f>IF(A87="","",C87-D87)</x:f>
      </x:c>
      <x:c r="I87" s="156" t="str">
        <x:f>IF(A87="","",IF(C87=0,"À compléter",IF(H87&lt;=0,"À jour",IF(D87=0,"À encaisser","Partiel"))))</x:f>
      </x:c>
      <x:c r="J87" s="151"/>
    </x:row>
    <x:row r="88">
      <x:c r="A88" s="143"/>
      <x:c r="B88" s="144"/>
      <x:c r="C88" s="163"/>
      <x:c r="D88" s="163"/>
      <x:c r="E88" s="159"/>
      <x:c r="F88" s="144"/>
      <x:c r="G88" s="144"/>
      <x:c r="H88" s="164" t="str">
        <x:f>IF(A88="","",C88-D88)</x:f>
      </x:c>
      <x:c r="I88" s="156" t="str">
        <x:f>IF(A88="","",IF(C88=0,"À compléter",IF(H88&lt;=0,"À jour",IF(D88=0,"À encaisser","Partiel"))))</x:f>
      </x:c>
      <x:c r="J88" s="151"/>
    </x:row>
    <x:row r="89">
      <x:c r="A89" s="143"/>
      <x:c r="B89" s="144"/>
      <x:c r="C89" s="163"/>
      <x:c r="D89" s="163"/>
      <x:c r="E89" s="159"/>
      <x:c r="F89" s="144"/>
      <x:c r="G89" s="144"/>
      <x:c r="H89" s="164" t="str">
        <x:f>IF(A89="","",C89-D89)</x:f>
      </x:c>
      <x:c r="I89" s="156" t="str">
        <x:f>IF(A89="","",IF(C89=0,"À compléter",IF(H89&lt;=0,"À jour",IF(D89=0,"À encaisser","Partiel"))))</x:f>
      </x:c>
      <x:c r="J89" s="151"/>
    </x:row>
    <x:row r="90">
      <x:c r="A90" s="143"/>
      <x:c r="B90" s="144"/>
      <x:c r="C90" s="163"/>
      <x:c r="D90" s="163"/>
      <x:c r="E90" s="159"/>
      <x:c r="F90" s="144"/>
      <x:c r="G90" s="144"/>
      <x:c r="H90" s="164" t="str">
        <x:f>IF(A90="","",C90-D90)</x:f>
      </x:c>
      <x:c r="I90" s="156" t="str">
        <x:f>IF(A90="","",IF(C90=0,"À compléter",IF(H90&lt;=0,"À jour",IF(D90=0,"À encaisser","Partiel"))))</x:f>
      </x:c>
      <x:c r="J90" s="151"/>
    </x:row>
    <x:row r="91">
      <x:c r="A91" s="143"/>
      <x:c r="B91" s="144"/>
      <x:c r="C91" s="163"/>
      <x:c r="D91" s="163"/>
      <x:c r="E91" s="159"/>
      <x:c r="F91" s="144"/>
      <x:c r="G91" s="144"/>
      <x:c r="H91" s="164" t="str">
        <x:f>IF(A91="","",C91-D91)</x:f>
      </x:c>
      <x:c r="I91" s="156" t="str">
        <x:f>IF(A91="","",IF(C91=0,"À compléter",IF(H91&lt;=0,"À jour",IF(D91=0,"À encaisser","Partiel"))))</x:f>
      </x:c>
      <x:c r="J91" s="151"/>
    </x:row>
    <x:row r="92">
      <x:c r="A92" s="143"/>
      <x:c r="B92" s="144"/>
      <x:c r="C92" s="163"/>
      <x:c r="D92" s="163"/>
      <x:c r="E92" s="159"/>
      <x:c r="F92" s="144"/>
      <x:c r="G92" s="144"/>
      <x:c r="H92" s="164" t="str">
        <x:f>IF(A92="","",C92-D92)</x:f>
      </x:c>
      <x:c r="I92" s="156" t="str">
        <x:f>IF(A92="","",IF(C92=0,"À compléter",IF(H92&lt;=0,"À jour",IF(D92=0,"À encaisser","Partiel"))))</x:f>
      </x:c>
      <x:c r="J92" s="151"/>
    </x:row>
    <x:row r="93">
      <x:c r="A93" s="143"/>
      <x:c r="B93" s="144"/>
      <x:c r="C93" s="163"/>
      <x:c r="D93" s="163"/>
      <x:c r="E93" s="159"/>
      <x:c r="F93" s="144"/>
      <x:c r="G93" s="144"/>
      <x:c r="H93" s="164" t="str">
        <x:f>IF(A93="","",C93-D93)</x:f>
      </x:c>
      <x:c r="I93" s="156" t="str">
        <x:f>IF(A93="","",IF(C93=0,"À compléter",IF(H93&lt;=0,"À jour",IF(D93=0,"À encaisser","Partiel"))))</x:f>
      </x:c>
      <x:c r="J93" s="151"/>
    </x:row>
    <x:row r="94">
      <x:c r="A94" s="143"/>
      <x:c r="B94" s="144"/>
      <x:c r="C94" s="163"/>
      <x:c r="D94" s="163"/>
      <x:c r="E94" s="159"/>
      <x:c r="F94" s="144"/>
      <x:c r="G94" s="144"/>
      <x:c r="H94" s="164" t="str">
        <x:f>IF(A94="","",C94-D94)</x:f>
      </x:c>
      <x:c r="I94" s="156" t="str">
        <x:f>IF(A94="","",IF(C94=0,"À compléter",IF(H94&lt;=0,"À jour",IF(D94=0,"À encaisser","Partiel"))))</x:f>
      </x:c>
      <x:c r="J94" s="151"/>
    </x:row>
    <x:row r="95">
      <x:c r="A95" s="143"/>
      <x:c r="B95" s="144"/>
      <x:c r="C95" s="163"/>
      <x:c r="D95" s="163"/>
      <x:c r="E95" s="159"/>
      <x:c r="F95" s="144"/>
      <x:c r="G95" s="144"/>
      <x:c r="H95" s="164" t="str">
        <x:f>IF(A95="","",C95-D95)</x:f>
      </x:c>
      <x:c r="I95" s="156" t="str">
        <x:f>IF(A95="","",IF(C95=0,"À compléter",IF(H95&lt;=0,"À jour",IF(D95=0,"À encaisser","Partiel"))))</x:f>
      </x:c>
      <x:c r="J95" s="151"/>
    </x:row>
    <x:row r="96">
      <x:c r="A96" s="143"/>
      <x:c r="B96" s="144"/>
      <x:c r="C96" s="163"/>
      <x:c r="D96" s="163"/>
      <x:c r="E96" s="159"/>
      <x:c r="F96" s="144"/>
      <x:c r="G96" s="144"/>
      <x:c r="H96" s="164" t="str">
        <x:f>IF(A96="","",C96-D96)</x:f>
      </x:c>
      <x:c r="I96" s="156" t="str">
        <x:f>IF(A96="","",IF(C96=0,"À compléter",IF(H96&lt;=0,"À jour",IF(D96=0,"À encaisser","Partiel"))))</x:f>
      </x:c>
      <x:c r="J96" s="151"/>
    </x:row>
    <x:row r="97">
      <x:c r="A97" s="143"/>
      <x:c r="B97" s="144"/>
      <x:c r="C97" s="163"/>
      <x:c r="D97" s="163"/>
      <x:c r="E97" s="159"/>
      <x:c r="F97" s="144"/>
      <x:c r="G97" s="144"/>
      <x:c r="H97" s="164" t="str">
        <x:f>IF(A97="","",C97-D97)</x:f>
      </x:c>
      <x:c r="I97" s="156" t="str">
        <x:f>IF(A97="","",IF(C97=0,"À compléter",IF(H97&lt;=0,"À jour",IF(D97=0,"À encaisser","Partiel"))))</x:f>
      </x:c>
      <x:c r="J97" s="151"/>
    </x:row>
    <x:row r="98">
      <x:c r="A98" s="143"/>
      <x:c r="B98" s="144"/>
      <x:c r="C98" s="163"/>
      <x:c r="D98" s="163"/>
      <x:c r="E98" s="159"/>
      <x:c r="F98" s="144"/>
      <x:c r="G98" s="144"/>
      <x:c r="H98" s="164" t="str">
        <x:f>IF(A98="","",C98-D98)</x:f>
      </x:c>
      <x:c r="I98" s="156" t="str">
        <x:f>IF(A98="","",IF(C98=0,"À compléter",IF(H98&lt;=0,"À jour",IF(D98=0,"À encaisser","Partiel"))))</x:f>
      </x:c>
      <x:c r="J98" s="151"/>
    </x:row>
    <x:row r="99">
      <x:c r="A99" s="143"/>
      <x:c r="B99" s="144"/>
      <x:c r="C99" s="163"/>
      <x:c r="D99" s="163"/>
      <x:c r="E99" s="159"/>
      <x:c r="F99" s="144"/>
      <x:c r="G99" s="144"/>
      <x:c r="H99" s="164" t="str">
        <x:f>IF(A99="","",C99-D99)</x:f>
      </x:c>
      <x:c r="I99" s="156" t="str">
        <x:f>IF(A99="","",IF(C99=0,"À compléter",IF(H99&lt;=0,"À jour",IF(D99=0,"À encaisser","Partiel"))))</x:f>
      </x:c>
      <x:c r="J99" s="151"/>
    </x:row>
    <x:row r="100">
      <x:c r="A100" s="143"/>
      <x:c r="B100" s="144"/>
      <x:c r="C100" s="163"/>
      <x:c r="D100" s="163"/>
      <x:c r="E100" s="159"/>
      <x:c r="F100" s="144"/>
      <x:c r="G100" s="144"/>
      <x:c r="H100" s="164" t="str">
        <x:f>IF(A100="","",C100-D100)</x:f>
      </x:c>
      <x:c r="I100" s="156" t="str">
        <x:f>IF(A100="","",IF(C100=0,"À compléter",IF(H100&lt;=0,"À jour",IF(D100=0,"À encaisser","Partiel"))))</x:f>
      </x:c>
      <x:c r="J100" s="151"/>
    </x:row>
    <x:row r="101">
      <x:c r="A101" s="143"/>
      <x:c r="B101" s="144"/>
      <x:c r="C101" s="163"/>
      <x:c r="D101" s="163"/>
      <x:c r="E101" s="159"/>
      <x:c r="F101" s="144"/>
      <x:c r="G101" s="144"/>
      <x:c r="H101" s="164" t="str">
        <x:f>IF(A101="","",C101-D101)</x:f>
      </x:c>
      <x:c r="I101" s="156" t="str">
        <x:f>IF(A101="","",IF(C101=0,"À compléter",IF(H101&lt;=0,"À jour",IF(D101=0,"À encaisser","Partiel"))))</x:f>
      </x:c>
      <x:c r="J101" s="151"/>
    </x:row>
    <x:row r="102">
      <x:c r="A102" s="143"/>
      <x:c r="B102" s="144"/>
      <x:c r="C102" s="163"/>
      <x:c r="D102" s="163"/>
      <x:c r="E102" s="159"/>
      <x:c r="F102" s="144"/>
      <x:c r="G102" s="144"/>
      <x:c r="H102" s="164" t="str">
        <x:f>IF(A102="","",C102-D102)</x:f>
      </x:c>
      <x:c r="I102" s="156" t="str">
        <x:f>IF(A102="","",IF(C102=0,"À compléter",IF(H102&lt;=0,"À jour",IF(D102=0,"À encaisser","Partiel"))))</x:f>
      </x:c>
      <x:c r="J102" s="151"/>
    </x:row>
    <x:row r="103">
      <x:c r="A103" s="143"/>
      <x:c r="B103" s="144"/>
      <x:c r="C103" s="163"/>
      <x:c r="D103" s="163"/>
      <x:c r="E103" s="159"/>
      <x:c r="F103" s="144"/>
      <x:c r="G103" s="144"/>
      <x:c r="H103" s="164" t="str">
        <x:f>IF(A103="","",C103-D103)</x:f>
      </x:c>
      <x:c r="I103" s="156" t="str">
        <x:f>IF(A103="","",IF(C103=0,"À compléter",IF(H103&lt;=0,"À jour",IF(D103=0,"À encaisser","Partiel"))))</x:f>
      </x:c>
      <x:c r="J103" s="151"/>
    </x:row>
    <x:row r="104">
      <x:c r="A104" s="145"/>
      <x:c r="B104" s="146"/>
      <x:c r="C104" s="165"/>
      <x:c r="D104" s="165"/>
      <x:c r="E104" s="160"/>
      <x:c r="F104" s="146"/>
      <x:c r="G104" s="146"/>
      <x:c r="H104" s="166" t="str">
        <x:f>IF(A104="","",C104-D104)</x:f>
      </x:c>
      <x:c r="I104" s="157" t="str">
        <x:f>IF(A104="","",IF(C104=0,"À compléter",IF(H104&lt;=0,"À jour",IF(D104=0,"À encaisser","Partiel"))))</x:f>
      </x:c>
      <x:c r="J104" s="152"/>
    </x:row>
  </x:sheetData>
  <x:mergeCells>
    <x:mergeCell ref="A1:J1"/>
    <x:mergeCell ref="A2:J2"/>
  </x:mergeCells>
  <x:conditionalFormatting sqref="I5:I104">
    <x:cfRule type="containsText" dxfId="9" priority="1" operator="containsText" text="À jour"/>
    <x:cfRule type="containsText" dxfId="10" priority="2" operator="containsText" text="À encaisser"/>
    <x:cfRule type="containsText" dxfId="11" priority="3" operator="containsText" text="Partiel"/>
  </x:conditionalFormatting>
  <x:dataValidations count="1">
    <x:dataValidation type="list" sqref="F5:F104">
      <x:formula1>"Virement,Carte,Chèque,Espèces,Plateforme,Autre"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25" hidden="0" customWidth="1"/>
    <x:col min="2" max="2" width="24.3799991607666" hidden="0" customWidth="1"/>
    <x:col min="3" max="3" width="13.130000114440918" hidden="0" customWidth="1"/>
    <x:col min="4" max="4" width="13.130000114440918" hidden="0" customWidth="1"/>
    <x:col min="5" max="5" width="15" hidden="0" customWidth="1"/>
    <x:col min="6" max="6" width="11.25" hidden="0" customWidth="1"/>
    <x:col min="7" max="7" width="33.75" hidden="0" customWidth="1"/>
  </x:cols>
  <x:sheetData>
    <x:row r="1" ht="34" customHeight="1">
      <x:c r="A1" s="4" t="str">
        <x:v>07 — Budget et réalisé</x:v>
      </x:c>
      <x:c r="B1" s="4" t="str">
        <x:v>07 — Budget et réalisé</x:v>
      </x:c>
      <x:c r="C1" s="4" t="str">
        <x:v>07 — Budget et réalisé</x:v>
      </x:c>
      <x:c r="D1" s="4" t="str">
        <x:v>07 — Budget et réalisé</x:v>
      </x:c>
      <x:c r="E1" s="4" t="str">
        <x:v>07 — Budget et réalisé</x:v>
      </x:c>
      <x:c r="F1" s="4" t="str">
        <x:v>07 — Budget et réalisé</x:v>
      </x:c>
      <x:c r="G1" s="4" t="str">
        <x:v>07 — Budget et réalisé</x:v>
      </x:c>
    </x:row>
    <x:row r="2" ht="28" customHeight="1">
      <x:c r="A2" s="8" t="str">
        <x:v>Le budget est une décision ; le réalisé vient du journal et les écarts doivent être expliqués.</x:v>
      </x:c>
      <x:c r="B2" s="8" t="str">
        <x:v>Le budget est une décision ; le réalisé vient du journal et les écarts doivent être expliqués.</x:v>
      </x:c>
      <x:c r="C2" s="8" t="str">
        <x:v>Le budget est une décision ; le réalisé vient du journal et les écarts doivent être expliqués.</x:v>
      </x:c>
      <x:c r="D2" s="8" t="str">
        <x:v>Le budget est une décision ; le réalisé vient du journal et les écarts doivent être expliqués.</x:v>
      </x:c>
      <x:c r="E2" s="8" t="str">
        <x:v>Le budget est une décision ; le réalisé vient du journal et les écarts doivent être expliqués.</x:v>
      </x:c>
      <x:c r="F2" s="8" t="str">
        <x:v>Le budget est une décision ; le réalisé vient du journal et les écarts doivent être expliqués.</x:v>
      </x:c>
      <x:c r="G2" s="8" t="str">
        <x:v>Le budget est une décision ; le réalisé vient du journal et les écarts doivent être expliqués.</x:v>
      </x:c>
    </x:row>
    <x:row r="4" ht="28" customHeight="1">
      <x:c r="A4" s="88" t="str">
        <x:v>Type</x:v>
      </x:c>
      <x:c r="B4" s="100" t="str">
        <x:v>Catégorie</x:v>
      </x:c>
      <x:c r="C4" s="100" t="str">
        <x:v>Budget</x:v>
      </x:c>
      <x:c r="D4" s="100" t="str">
        <x:v>Réalisé</x:v>
      </x:c>
      <x:c r="E4" s="100" t="str">
        <x:v>Écart favorable</x:v>
      </x:c>
      <x:c r="F4" s="100" t="str">
        <x:v>Taux</x:v>
      </x:c>
      <x:c r="G4" s="89" t="str">
        <x:v>Commentaire</x:v>
      </x:c>
    </x:row>
    <x:row r="5">
      <x:c r="A5" s="42" t="str">
        <x:v>Recette</x:v>
      </x:c>
      <x:c r="B5" s="43" t="str">
        <x:v>Cotisations</x:v>
      </x:c>
      <x:c r="C5" s="173" t="n">
        <x:v>0</x:v>
      </x:c>
      <x:c r="D5" s="174" t="n">
        <x:f>IF(A5="Recette",SUMIF('03_Journal'!$J$5:$J$124,B5,'03_Journal'!$R$5:$R$124),SUMIF('03_Journal'!$K$5:$K$124,B5,'03_Journal'!$S$5:$S$124))</x:f>
        <x:v>0</x:v>
      </x:c>
      <x:c r="E5" s="174" t="n">
        <x:f>IF(A5="Recette",D5-C5,C5-D5)</x:f>
        <x:v>0</x:v>
      </x:c>
      <x:c r="F5" s="188" t="str">
        <x:f>IF(C5=0,"",D5/C5)</x:f>
      </x:c>
      <x:c r="G5" s="90" t="str"/>
    </x:row>
    <x:row r="6">
      <x:c r="A6" s="45" t="str">
        <x:v>Recette</x:v>
      </x:c>
      <x:c r="B6" s="46" t="str">
        <x:v>Ateliers et billetterie</x:v>
      </x:c>
      <x:c r="C6" s="175" t="n">
        <x:v>0</x:v>
      </x:c>
      <x:c r="D6" s="176" t="n">
        <x:f>IF(A6="Recette",SUMIF('03_Journal'!$J$5:$J$124,B6,'03_Journal'!$R$5:$R$124),SUMIF('03_Journal'!$K$5:$K$124,B6,'03_Journal'!$S$5:$S$124))</x:f>
        <x:v>0</x:v>
      </x:c>
      <x:c r="E6" s="176" t="n">
        <x:f>IF(A6="Recette",D6-C6,C6-D6)</x:f>
        <x:v>0</x:v>
      </x:c>
      <x:c r="F6" s="189" t="str">
        <x:f>IF(C6=0,"",D6/C6)</x:f>
      </x:c>
      <x:c r="G6" s="91" t="str"/>
    </x:row>
    <x:row r="7">
      <x:c r="A7" s="45" t="str">
        <x:v>Recette</x:v>
      </x:c>
      <x:c r="B7" s="46" t="str">
        <x:v>Ventes</x:v>
      </x:c>
      <x:c r="C7" s="175" t="n">
        <x:v>0</x:v>
      </x:c>
      <x:c r="D7" s="176" t="n">
        <x:f>IF(A7="Recette",SUMIF('03_Journal'!$J$5:$J$124,B7,'03_Journal'!$R$5:$R$124),SUMIF('03_Journal'!$K$5:$K$124,B7,'03_Journal'!$S$5:$S$124))</x:f>
        <x:v>0</x:v>
      </x:c>
      <x:c r="E7" s="176" t="n">
        <x:f>IF(A7="Recette",D7-C7,C7-D7)</x:f>
        <x:v>0</x:v>
      </x:c>
      <x:c r="F7" s="189" t="str">
        <x:f>IF(C7=0,"",D7/C7)</x:f>
      </x:c>
      <x:c r="G7" s="91" t="str"/>
    </x:row>
    <x:row r="8">
      <x:c r="A8" s="45" t="str">
        <x:v>Recette</x:v>
      </x:c>
      <x:c r="B8" s="46" t="str">
        <x:v>Subventions</x:v>
      </x:c>
      <x:c r="C8" s="175" t="n">
        <x:v>0</x:v>
      </x:c>
      <x:c r="D8" s="176" t="n">
        <x:f>IF(A8="Recette",SUMIF('03_Journal'!$J$5:$J$124,B8,'03_Journal'!$R$5:$R$124),SUMIF('03_Journal'!$K$5:$K$124,B8,'03_Journal'!$S$5:$S$124))</x:f>
        <x:v>0</x:v>
      </x:c>
      <x:c r="E8" s="176" t="n">
        <x:f>IF(A8="Recette",D8-C8,C8-D8)</x:f>
        <x:v>0</x:v>
      </x:c>
      <x:c r="F8" s="189" t="str">
        <x:f>IF(C8=0,"",D8/C8)</x:f>
      </x:c>
      <x:c r="G8" s="91" t="str"/>
    </x:row>
    <x:row r="9">
      <x:c r="A9" s="45" t="str">
        <x:v>Recette</x:v>
      </x:c>
      <x:c r="B9" s="46" t="str">
        <x:v>Dons</x:v>
      </x:c>
      <x:c r="C9" s="175" t="n">
        <x:v>0</x:v>
      </x:c>
      <x:c r="D9" s="176" t="n">
        <x:f>IF(A9="Recette",SUMIF('03_Journal'!$J$5:$J$124,B9,'03_Journal'!$R$5:$R$124),SUMIF('03_Journal'!$K$5:$K$124,B9,'03_Journal'!$S$5:$S$124))</x:f>
        <x:v>0</x:v>
      </x:c>
      <x:c r="E9" s="176" t="n">
        <x:f>IF(A9="Recette",D9-C9,C9-D9)</x:f>
        <x:v>0</x:v>
      </x:c>
      <x:c r="F9" s="189" t="str">
        <x:f>IF(C9=0,"",D9/C9)</x:f>
      </x:c>
      <x:c r="G9" s="91" t="str"/>
    </x:row>
    <x:row r="10">
      <x:c r="A10" s="45" t="str">
        <x:v>Recette</x:v>
      </x:c>
      <x:c r="B10" s="46" t="str">
        <x:v>Partenariats</x:v>
      </x:c>
      <x:c r="C10" s="175" t="n">
        <x:v>0</x:v>
      </x:c>
      <x:c r="D10" s="176" t="n">
        <x:f>IF(A10="Recette",SUMIF('03_Journal'!$J$5:$J$124,B10,'03_Journal'!$R$5:$R$124),SUMIF('03_Journal'!$K$5:$K$124,B10,'03_Journal'!$S$5:$S$124))</x:f>
        <x:v>0</x:v>
      </x:c>
      <x:c r="E10" s="176" t="n">
        <x:f>IF(A10="Recette",D10-C10,C10-D10)</x:f>
        <x:v>0</x:v>
      </x:c>
      <x:c r="F10" s="189" t="str">
        <x:f>IF(C10=0,"",D10/C10)</x:f>
      </x:c>
      <x:c r="G10" s="91" t="str"/>
    </x:row>
    <x:row r="11">
      <x:c r="A11" s="45" t="str">
        <x:v>Recette</x:v>
      </x:c>
      <x:c r="B11" s="46" t="str">
        <x:v>Produits financiers</x:v>
      </x:c>
      <x:c r="C11" s="175" t="n">
        <x:v>0</x:v>
      </x:c>
      <x:c r="D11" s="176" t="n">
        <x:f>IF(A11="Recette",SUMIF('03_Journal'!$J$5:$J$124,B11,'03_Journal'!$R$5:$R$124),SUMIF('03_Journal'!$K$5:$K$124,B11,'03_Journal'!$S$5:$S$124))</x:f>
        <x:v>0</x:v>
      </x:c>
      <x:c r="E11" s="176" t="n">
        <x:f>IF(A11="Recette",D11-C11,C11-D11)</x:f>
        <x:v>0</x:v>
      </x:c>
      <x:c r="F11" s="189" t="str">
        <x:f>IF(C11=0,"",D11/C11)</x:f>
      </x:c>
      <x:c r="G11" s="91" t="str"/>
    </x:row>
    <x:row r="12">
      <x:c r="A12" s="45" t="str">
        <x:v>Dépense</x:v>
      </x:c>
      <x:c r="B12" s="46" t="str">
        <x:v>Frais de plateforme</x:v>
      </x:c>
      <x:c r="C12" s="175" t="n">
        <x:v>0</x:v>
      </x:c>
      <x:c r="D12" s="176" t="n">
        <x:f>IF(A12="Recette",SUMIF('03_Journal'!$J$5:$J$124,B12,'03_Journal'!$R$5:$R$124),SUMIF('03_Journal'!$K$5:$K$124,B12,'03_Journal'!$S$5:$S$124))</x:f>
        <x:v>0</x:v>
      </x:c>
      <x:c r="E12" s="176" t="n">
        <x:f>IF(A12="Recette",D12-C12,C12-D12)</x:f>
        <x:v>0</x:v>
      </x:c>
      <x:c r="F12" s="189" t="str">
        <x:f>IF(C12=0,"",D12/C12)</x:f>
      </x:c>
      <x:c r="G12" s="91" t="str"/>
    </x:row>
    <x:row r="13">
      <x:c r="A13" s="45" t="str">
        <x:v>Dépense</x:v>
      </x:c>
      <x:c r="B13" s="46" t="str">
        <x:v>Assurance</x:v>
      </x:c>
      <x:c r="C13" s="175" t="n">
        <x:v>0</x:v>
      </x:c>
      <x:c r="D13" s="176" t="n">
        <x:f>IF(A13="Recette",SUMIF('03_Journal'!$J$5:$J$124,B13,'03_Journal'!$R$5:$R$124),SUMIF('03_Journal'!$K$5:$K$124,B13,'03_Journal'!$S$5:$S$124))</x:f>
        <x:v>0</x:v>
      </x:c>
      <x:c r="E13" s="176" t="n">
        <x:f>IF(A13="Recette",D13-C13,C13-D13)</x:f>
        <x:v>0</x:v>
      </x:c>
      <x:c r="F13" s="189" t="str">
        <x:f>IF(C13=0,"",D13/C13)</x:f>
      </x:c>
      <x:c r="G13" s="91" t="str"/>
    </x:row>
    <x:row r="14">
      <x:c r="A14" s="45" t="str">
        <x:v>Dépense</x:v>
      </x:c>
      <x:c r="B14" s="46" t="str">
        <x:v>Activités</x:v>
      </x:c>
      <x:c r="C14" s="175" t="n">
        <x:v>0</x:v>
      </x:c>
      <x:c r="D14" s="176" t="n">
        <x:f>IF(A14="Recette",SUMIF('03_Journal'!$J$5:$J$124,B14,'03_Journal'!$R$5:$R$124),SUMIF('03_Journal'!$K$5:$K$124,B14,'03_Journal'!$S$5:$S$124))</x:f>
        <x:v>0</x:v>
      </x:c>
      <x:c r="E14" s="176" t="n">
        <x:f>IF(A14="Recette",D14-C14,C14-D14)</x:f>
        <x:v>0</x:v>
      </x:c>
      <x:c r="F14" s="189" t="str">
        <x:f>IF(C14=0,"",D14/C14)</x:f>
      </x:c>
      <x:c r="G14" s="91" t="str"/>
    </x:row>
    <x:row r="15">
      <x:c r="A15" s="45" t="str">
        <x:v>Dépense</x:v>
      </x:c>
      <x:c r="B15" s="46" t="str">
        <x:v>Projet subventionné</x:v>
      </x:c>
      <x:c r="C15" s="175" t="n">
        <x:v>0</x:v>
      </x:c>
      <x:c r="D15" s="176" t="n">
        <x:f>IF(A15="Recette",SUMIF('03_Journal'!$J$5:$J$124,B15,'03_Journal'!$R$5:$R$124),SUMIF('03_Journal'!$K$5:$K$124,B15,'03_Journal'!$S$5:$S$124))</x:f>
        <x:v>0</x:v>
      </x:c>
      <x:c r="E15" s="176" t="n">
        <x:f>IF(A15="Recette",D15-C15,C15-D15)</x:f>
        <x:v>0</x:v>
      </x:c>
      <x:c r="F15" s="189" t="str">
        <x:f>IF(C15=0,"",D15/C15)</x:f>
      </x:c>
      <x:c r="G15" s="91" t="str"/>
    </x:row>
    <x:row r="16">
      <x:c r="A16" s="45" t="str">
        <x:v>Dépense</x:v>
      </x:c>
      <x:c r="B16" s="46" t="str">
        <x:v>Locaux</x:v>
      </x:c>
      <x:c r="C16" s="175" t="n">
        <x:v>0</x:v>
      </x:c>
      <x:c r="D16" s="176" t="n">
        <x:f>IF(A16="Recette",SUMIF('03_Journal'!$J$5:$J$124,B16,'03_Journal'!$R$5:$R$124),SUMIF('03_Journal'!$K$5:$K$124,B16,'03_Journal'!$S$5:$S$124))</x:f>
        <x:v>0</x:v>
      </x:c>
      <x:c r="E16" s="176" t="n">
        <x:f>IF(A16="Recette",D16-C16,C16-D16)</x:f>
        <x:v>0</x:v>
      </x:c>
      <x:c r="F16" s="189" t="str">
        <x:f>IF(C16=0,"",D16/C16)</x:f>
      </x:c>
      <x:c r="G16" s="91" t="str"/>
    </x:row>
    <x:row r="17">
      <x:c r="A17" s="45" t="str">
        <x:v>Dépense</x:v>
      </x:c>
      <x:c r="B17" s="46" t="str">
        <x:v>Outils numériques</x:v>
      </x:c>
      <x:c r="C17" s="175" t="n">
        <x:v>0</x:v>
      </x:c>
      <x:c r="D17" s="176" t="n">
        <x:f>IF(A17="Recette",SUMIF('03_Journal'!$J$5:$J$124,B17,'03_Journal'!$R$5:$R$124),SUMIF('03_Journal'!$K$5:$K$124,B17,'03_Journal'!$S$5:$S$124))</x:f>
        <x:v>0</x:v>
      </x:c>
      <x:c r="E17" s="176" t="n">
        <x:f>IF(A17="Recette",D17-C17,C17-D17)</x:f>
        <x:v>0</x:v>
      </x:c>
      <x:c r="F17" s="189" t="str">
        <x:f>IF(C17=0,"",D17/C17)</x:f>
      </x:c>
      <x:c r="G17" s="91" t="str"/>
    </x:row>
    <x:row r="18">
      <x:c r="A18" s="45" t="str">
        <x:v>Dépense</x:v>
      </x:c>
      <x:c r="B18" s="46" t="str">
        <x:v>Frais bénévoles</x:v>
      </x:c>
      <x:c r="C18" s="175" t="n">
        <x:v>0</x:v>
      </x:c>
      <x:c r="D18" s="176" t="n">
        <x:f>IF(A18="Recette",SUMIF('03_Journal'!$J$5:$J$124,B18,'03_Journal'!$R$5:$R$124),SUMIF('03_Journal'!$K$5:$K$124,B18,'03_Journal'!$S$5:$S$124))</x:f>
        <x:v>0</x:v>
      </x:c>
      <x:c r="E18" s="176" t="n">
        <x:f>IF(A18="Recette",D18-C18,C18-D18)</x:f>
        <x:v>0</x:v>
      </x:c>
      <x:c r="F18" s="189" t="str">
        <x:f>IF(C18=0,"",D18/C18)</x:f>
      </x:c>
      <x:c r="G18" s="91" t="str"/>
    </x:row>
    <x:row r="19">
      <x:c r="A19" s="45" t="str">
        <x:v>Dépense</x:v>
      </x:c>
      <x:c r="B19" s="46" t="str">
        <x:v>Fournitures</x:v>
      </x:c>
      <x:c r="C19" s="175" t="n">
        <x:v>0</x:v>
      </x:c>
      <x:c r="D19" s="176" t="n">
        <x:f>IF(A19="Recette",SUMIF('03_Journal'!$J$5:$J$124,B19,'03_Journal'!$R$5:$R$124),SUMIF('03_Journal'!$K$5:$K$124,B19,'03_Journal'!$S$5:$S$124))</x:f>
        <x:v>0</x:v>
      </x:c>
      <x:c r="E19" s="176" t="n">
        <x:f>IF(A19="Recette",D19-C19,C19-D19)</x:f>
        <x:v>0</x:v>
      </x:c>
      <x:c r="F19" s="189" t="str">
        <x:f>IF(C19=0,"",D19/C19)</x:f>
      </x:c>
      <x:c r="G19" s="91" t="str"/>
    </x:row>
    <x:row r="20">
      <x:c r="A20" s="45" t="str">
        <x:v>Dépense</x:v>
      </x:c>
      <x:c r="B20" s="46" t="str">
        <x:v>Frais bancaires</x:v>
      </x:c>
      <x:c r="C20" s="175" t="n">
        <x:v>0</x:v>
      </x:c>
      <x:c r="D20" s="176" t="n">
        <x:f>IF(A20="Recette",SUMIF('03_Journal'!$J$5:$J$124,B20,'03_Journal'!$R$5:$R$124),SUMIF('03_Journal'!$K$5:$K$124,B20,'03_Journal'!$S$5:$S$124))</x:f>
        <x:v>0</x:v>
      </x:c>
      <x:c r="E20" s="176" t="n">
        <x:f>IF(A20="Recette",D20-C20,C20-D20)</x:f>
        <x:v>0</x:v>
      </x:c>
      <x:c r="F20" s="189" t="str">
        <x:f>IF(C20=0,"",D20/C20)</x:f>
      </x:c>
      <x:c r="G20" s="91" t="str"/>
    </x:row>
    <x:row r="21">
      <x:c r="A21" s="45" t="str">
        <x:v>Dépense</x:v>
      </x:c>
      <x:c r="B21" s="46" t="str">
        <x:v>Équipement</x:v>
      </x:c>
      <x:c r="C21" s="175" t="n">
        <x:v>0</x:v>
      </x:c>
      <x:c r="D21" s="176" t="n">
        <x:f>IF(A21="Recette",SUMIF('03_Journal'!$J$5:$J$124,B21,'03_Journal'!$R$5:$R$124),SUMIF('03_Journal'!$K$5:$K$124,B21,'03_Journal'!$S$5:$S$124))</x:f>
        <x:v>0</x:v>
      </x:c>
      <x:c r="E21" s="176" t="n">
        <x:f>IF(A21="Recette",D21-C21,C21-D21)</x:f>
        <x:v>0</x:v>
      </x:c>
      <x:c r="F21" s="189" t="str">
        <x:f>IF(C21=0,"",D21/C21)</x:f>
      </x:c>
      <x:c r="G21" s="91" t="str"/>
    </x:row>
    <x:row r="22">
      <x:c r="A22" s="48" t="str">
        <x:v>Dépense</x:v>
      </x:c>
      <x:c r="B22" s="49" t="str">
        <x:v>Écart de caisse</x:v>
      </x:c>
      <x:c r="C22" s="177" t="n">
        <x:v>0</x:v>
      </x:c>
      <x:c r="D22" s="178" t="n">
        <x:f>IF(A22="Recette",SUMIF('03_Journal'!$J$5:$J$124,B22,'03_Journal'!$R$5:$R$124),SUMIF('03_Journal'!$K$5:$K$124,B22,'03_Journal'!$S$5:$S$124))</x:f>
        <x:v>0</x:v>
      </x:c>
      <x:c r="E22" s="178" t="n">
        <x:f>IF(A22="Recette",D22-C22,C22-D22)</x:f>
        <x:v>0</x:v>
      </x:c>
      <x:c r="F22" s="190" t="str">
        <x:f>IF(C22=0,"",D22/C22)</x:f>
      </x:c>
      <x:c r="G22" s="107" t="str"/>
    </x:row>
    <x:row r="25" ht="24" customHeight="1">
      <x:c r="A25" s="11" t="str">
        <x:v>Synthèse</x:v>
      </x:c>
      <x:c r="B25" s="11" t="str">
        <x:v>Synthèse</x:v>
      </x:c>
      <x:c r="C25" s="11" t="str">
        <x:v>Synthèse</x:v>
      </x:c>
      <x:c r="D25" s="11" t="str">
        <x:v>Synthèse</x:v>
      </x:c>
      <x:c r="E25" s="11" t="str">
        <x:v>Synthèse</x:v>
      </x:c>
      <x:c r="F25" s="11" t="str">
        <x:v>Synthèse</x:v>
      </x:c>
      <x:c r="G25" s="11" t="str">
        <x:v>Synthèse</x:v>
      </x:c>
    </x:row>
    <x:row r="26" ht="28" customHeight="1">
      <x:c r="A26" s="88" t="str">
        <x:v>Indicateur</x:v>
      </x:c>
      <x:c r="B26" s="100" t="str">
        <x:v>Budget</x:v>
      </x:c>
      <x:c r="C26" s="100" t="str">
        <x:v>Réalisé</x:v>
      </x:c>
      <x:c r="D26" s="89" t="str">
        <x:v>Écart</x:v>
      </x:c>
    </x:row>
    <x:row r="27">
      <x:c r="A27" s="63" t="str">
        <x:v>Recettes</x:v>
      </x:c>
      <x:c r="B27" s="162" t="n">
        <x:f>SUMIF(A5:A22,"Recette",C5:C22)</x:f>
        <x:v>0</x:v>
      </x:c>
      <x:c r="C27" s="162" t="n">
        <x:f>SUMIF(A5:A22,"Recette",D5:D22)</x:f>
        <x:v>0</x:v>
      </x:c>
      <x:c r="D27" s="187" t="n">
        <x:f>C27-B27</x:f>
        <x:v>0</x:v>
      </x:c>
    </x:row>
    <x:row r="28">
      <x:c r="A28" s="66" t="str">
        <x:v>Dépenses</x:v>
      </x:c>
      <x:c r="B28" s="164" t="n">
        <x:f>SUMIF(A5:A22,"Dépense",C5:C22)</x:f>
        <x:v>0</x:v>
      </x:c>
      <x:c r="C28" s="164" t="n">
        <x:f>SUMIF(A5:A22,"Dépense",D5:D22)</x:f>
        <x:v>0</x:v>
      </x:c>
      <x:c r="D28" s="97" t="n">
        <x:f>B28-C28</x:f>
        <x:v>0</x:v>
      </x:c>
    </x:row>
    <x:row r="29">
      <x:c r="A29" s="69" t="str">
        <x:v>Excédent</x:v>
      </x:c>
      <x:c r="B29" s="166" t="n">
        <x:f>B27-B28</x:f>
        <x:v>0</x:v>
      </x:c>
      <x:c r="C29" s="166" t="n">
        <x:f>C27-C28</x:f>
        <x:v>0</x:v>
      </x:c>
      <x:c r="D29" s="183" t="n">
        <x:f>C29-B29</x:f>
        <x:v>0</x:v>
      </x:c>
    </x:row>
  </x:sheetData>
  <x:mergeCells>
    <x:mergeCell ref="A1:G1"/>
    <x:mergeCell ref="A2:G2"/>
    <x:mergeCell ref="A25:G25"/>
  </x:mergeCells>
  <x:conditionalFormatting sqref="E5:E22">
    <x:cfRule type="cellIs" dxfId="12" priority="1" operator="lessThan">
      <x:formula>0</x:formula>
    </x:cfRule>
    <x:cfRule type="cellIs" dxfId="13" priority="2" operator="greaterThanOrEqual">
      <x:formula>0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1.5" hidden="0" customWidth="1"/>
    <x:col min="3" max="3" width="13.75" hidden="0" customWidth="1"/>
    <x:col min="4" max="4" width="13.130000114440918" hidden="0" customWidth="1"/>
    <x:col min="5" max="5" width="13.130000114440918" hidden="0" customWidth="1"/>
    <x:col min="6" max="6" width="13.75" hidden="0" customWidth="1"/>
    <x:col min="7" max="7" width="13.75" hidden="0" customWidth="1"/>
    <x:col min="8" max="8" width="13.75" hidden="0" customWidth="1"/>
    <x:col min="9" max="9" width="11.25" hidden="0" customWidth="1"/>
    <x:col min="10" max="10" width="31.8799991607666" hidden="0" customWidth="1"/>
  </x:cols>
  <x:sheetData>
    <x:row r="1" ht="34" customHeight="1">
      <x:c r="A1" s="4" t="str">
        <x:v>08 — Prévision de trésorerie à 13 semaines</x:v>
      </x:c>
      <x:c r="B1" s="4" t="str">
        <x:v>08 — Prévision de trésorerie à 13 semaines</x:v>
      </x:c>
      <x:c r="C1" s="4" t="str">
        <x:v>08 — Prévision de trésorerie à 13 semaines</x:v>
      </x:c>
      <x:c r="D1" s="4" t="str">
        <x:v>08 — Prévision de trésorerie à 13 semaines</x:v>
      </x:c>
      <x:c r="E1" s="4" t="str">
        <x:v>08 — Prévision de trésorerie à 13 semaines</x:v>
      </x:c>
      <x:c r="F1" s="4" t="str">
        <x:v>08 — Prévision de trésorerie à 13 semaines</x:v>
      </x:c>
      <x:c r="G1" s="4" t="str">
        <x:v>08 — Prévision de trésorerie à 13 semaines</x:v>
      </x:c>
      <x:c r="H1" s="4" t="str">
        <x:v>08 — Prévision de trésorerie à 13 semaines</x:v>
      </x:c>
      <x:c r="I1" s="4" t="str">
        <x:v>08 — Prévision de trésorerie à 13 semaines</x:v>
      </x:c>
      <x:c r="J1" s="4" t="str">
        <x:v>08 — Prévision de trésorerie à 13 semaines</x:v>
      </x:c>
    </x:row>
    <x:row r="2" ht="28" customHeight="1">
      <x:c r="A2" s="8" t="str">
        <x:v>Saisissez les encaissements, décaissements et transferts par semaine ; testez avant de décider.</x:v>
      </x:c>
      <x:c r="B2" s="8" t="str">
        <x:v>Saisissez les encaissements, décaissements et transferts par semaine ; testez avant de décider.</x:v>
      </x:c>
      <x:c r="C2" s="8" t="str">
        <x:v>Saisissez les encaissements, décaissements et transferts par semaine ; testez avant de décider.</x:v>
      </x:c>
      <x:c r="D2" s="8" t="str">
        <x:v>Saisissez les encaissements, décaissements et transferts par semaine ; testez avant de décider.</x:v>
      </x:c>
      <x:c r="E2" s="8" t="str">
        <x:v>Saisissez les encaissements, décaissements et transferts par semaine ; testez avant de décider.</x:v>
      </x:c>
      <x:c r="F2" s="8" t="str">
        <x:v>Saisissez les encaissements, décaissements et transferts par semaine ; testez avant de décider.</x:v>
      </x:c>
      <x:c r="G2" s="8" t="str">
        <x:v>Saisissez les encaissements, décaissements et transferts par semaine ; testez avant de décider.</x:v>
      </x:c>
      <x:c r="H2" s="8" t="str">
        <x:v>Saisissez les encaissements, décaissements et transferts par semaine ; testez avant de décider.</x:v>
      </x:c>
      <x:c r="I2" s="8" t="str">
        <x:v>Saisissez les encaissements, décaissements et transferts par semaine ; testez avant de décider.</x:v>
      </x:c>
      <x:c r="J2" s="8" t="str">
        <x:v>Saisissez les encaissements, décaissements et transferts par semaine ; testez avant de décider.</x:v>
      </x:c>
    </x:row>
    <x:row r="4" ht="28" customHeight="1">
      <x:c r="A4" s="88" t="str">
        <x:v>Semaine</x:v>
      </x:c>
      <x:c r="B4" s="100" t="str">
        <x:v>Début</x:v>
      </x:c>
      <x:c r="C4" s="100" t="str">
        <x:v>Solde ouverture</x:v>
      </x:c>
      <x:c r="D4" s="100" t="str">
        <x:v>Encaissements</x:v>
      </x:c>
      <x:c r="E4" s="100" t="str">
        <x:v>Décaissements</x:v>
      </x:c>
      <x:c r="F4" s="100" t="str">
        <x:v>Transferts entrants</x:v>
      </x:c>
      <x:c r="G4" s="100" t="str">
        <x:v>Transferts sortants</x:v>
      </x:c>
      <x:c r="H4" s="100" t="str">
        <x:v>Solde clôture</x:v>
      </x:c>
      <x:c r="I4" s="100" t="str">
        <x:v>Alerte</x:v>
      </x:c>
      <x:c r="J4" s="89" t="str">
        <x:v>Décision / note</x:v>
      </x:c>
    </x:row>
    <x:row r="5">
      <x:c r="A5" s="42" t="str">
        <x:v>S1</x:v>
      </x:c>
      <x:c r="B5" s="191" t="n">
        <x:f>'01_Paramètres'!$B$13</x:f>
        <x:v>46204.5</x:v>
      </x:c>
      <x:c r="C5" s="174" t="n">
        <x:f>'01_Paramètres'!$B$14</x:f>
        <x:v>0</x:v>
      </x:c>
      <x:c r="D5" s="173" t="n">
        <x:v>0</x:v>
      </x:c>
      <x:c r="E5" s="173" t="n">
        <x:v>0</x:v>
      </x:c>
      <x:c r="F5" s="173" t="n">
        <x:v>0</x:v>
      </x:c>
      <x:c r="G5" s="173" t="n">
        <x:v>0</x:v>
      </x:c>
      <x:c r="H5" s="174" t="n">
        <x:f>C5+D5-E5+F5-G5</x:f>
        <x:v>0</x:v>
      </x:c>
      <x:c r="I5" s="167" t="str">
        <x:f>IF(AND(C5=0,D5=0,E5=0,F5=0,G5=0),"À saisir",IF(H5&lt;'01_Paramètres'!$B$15,"ALERTE","OK"))</x:f>
        <x:v>À saisir</x:v>
      </x:c>
      <x:c r="J5" s="90" t="str"/>
    </x:row>
    <x:row r="6">
      <x:c r="A6" s="45" t="str">
        <x:v>S2</x:v>
      </x:c>
      <x:c r="B6" s="192" t="n">
        <x:f>B5+7</x:f>
        <x:v>46211.5</x:v>
      </x:c>
      <x:c r="C6" s="176" t="n">
        <x:f>H5</x:f>
        <x:v>0</x:v>
      </x:c>
      <x:c r="D6" s="175" t="n">
        <x:v>0</x:v>
      </x:c>
      <x:c r="E6" s="175" t="n">
        <x:v>0</x:v>
      </x:c>
      <x:c r="F6" s="175" t="n">
        <x:v>0</x:v>
      </x:c>
      <x:c r="G6" s="175" t="n">
        <x:v>0</x:v>
      </x:c>
      <x:c r="H6" s="176" t="n">
        <x:f>C6+D6-E6+F6-G6</x:f>
        <x:v>0</x:v>
      </x:c>
      <x:c r="I6" s="168" t="str">
        <x:f>IF(AND(C6=0,D6=0,E6=0,F6=0,G6=0),"À saisir",IF(H6&lt;'01_Paramètres'!$B$15,"ALERTE","OK"))</x:f>
        <x:v>À saisir</x:v>
      </x:c>
      <x:c r="J6" s="91" t="str"/>
    </x:row>
    <x:row r="7">
      <x:c r="A7" s="45" t="str">
        <x:v>S3</x:v>
      </x:c>
      <x:c r="B7" s="192" t="n">
        <x:f>B6+7</x:f>
        <x:v>46218.5</x:v>
      </x:c>
      <x:c r="C7" s="176" t="n">
        <x:f>H6</x:f>
        <x:v>0</x:v>
      </x:c>
      <x:c r="D7" s="175" t="n">
        <x:v>0</x:v>
      </x:c>
      <x:c r="E7" s="175" t="n">
        <x:v>0</x:v>
      </x:c>
      <x:c r="F7" s="175" t="n">
        <x:v>0</x:v>
      </x:c>
      <x:c r="G7" s="175" t="n">
        <x:v>0</x:v>
      </x:c>
      <x:c r="H7" s="176" t="n">
        <x:f>C7+D7-E7+F7-G7</x:f>
        <x:v>0</x:v>
      </x:c>
      <x:c r="I7" s="168" t="str">
        <x:f>IF(AND(C7=0,D7=0,E7=0,F7=0,G7=0),"À saisir",IF(H7&lt;'01_Paramètres'!$B$15,"ALERTE","OK"))</x:f>
        <x:v>À saisir</x:v>
      </x:c>
      <x:c r="J7" s="91" t="str"/>
    </x:row>
    <x:row r="8">
      <x:c r="A8" s="45" t="str">
        <x:v>S4</x:v>
      </x:c>
      <x:c r="B8" s="192" t="n">
        <x:f>B7+7</x:f>
        <x:v>46225.5</x:v>
      </x:c>
      <x:c r="C8" s="176" t="n">
        <x:f>H7</x:f>
        <x:v>0</x:v>
      </x:c>
      <x:c r="D8" s="175" t="n">
        <x:v>0</x:v>
      </x:c>
      <x:c r="E8" s="175" t="n">
        <x:v>0</x:v>
      </x:c>
      <x:c r="F8" s="175" t="n">
        <x:v>0</x:v>
      </x:c>
      <x:c r="G8" s="175" t="n">
        <x:v>0</x:v>
      </x:c>
      <x:c r="H8" s="176" t="n">
        <x:f>C8+D8-E8+F8-G8</x:f>
        <x:v>0</x:v>
      </x:c>
      <x:c r="I8" s="168" t="str">
        <x:f>IF(AND(C8=0,D8=0,E8=0,F8=0,G8=0),"À saisir",IF(H8&lt;'01_Paramètres'!$B$15,"ALERTE","OK"))</x:f>
        <x:v>À saisir</x:v>
      </x:c>
      <x:c r="J8" s="91" t="str"/>
    </x:row>
    <x:row r="9">
      <x:c r="A9" s="45" t="str">
        <x:v>S5</x:v>
      </x:c>
      <x:c r="B9" s="192" t="n">
        <x:f>B8+7</x:f>
        <x:v>46232.5</x:v>
      </x:c>
      <x:c r="C9" s="176" t="n">
        <x:f>H8</x:f>
        <x:v>0</x:v>
      </x:c>
      <x:c r="D9" s="175" t="n">
        <x:v>0</x:v>
      </x:c>
      <x:c r="E9" s="175" t="n">
        <x:v>0</x:v>
      </x:c>
      <x:c r="F9" s="175" t="n">
        <x:v>0</x:v>
      </x:c>
      <x:c r="G9" s="175" t="n">
        <x:v>0</x:v>
      </x:c>
      <x:c r="H9" s="176" t="n">
        <x:f>C9+D9-E9+F9-G9</x:f>
        <x:v>0</x:v>
      </x:c>
      <x:c r="I9" s="168" t="str">
        <x:f>IF(AND(C9=0,D9=0,E9=0,F9=0,G9=0),"À saisir",IF(H9&lt;'01_Paramètres'!$B$15,"ALERTE","OK"))</x:f>
        <x:v>À saisir</x:v>
      </x:c>
      <x:c r="J9" s="91" t="str"/>
    </x:row>
    <x:row r="10">
      <x:c r="A10" s="45" t="str">
        <x:v>S6</x:v>
      </x:c>
      <x:c r="B10" s="192" t="n">
        <x:f>B9+7</x:f>
        <x:v>46239.5</x:v>
      </x:c>
      <x:c r="C10" s="176" t="n">
        <x:f>H9</x:f>
        <x:v>0</x:v>
      </x:c>
      <x:c r="D10" s="175" t="n">
        <x:v>0</x:v>
      </x:c>
      <x:c r="E10" s="175" t="n">
        <x:v>0</x:v>
      </x:c>
      <x:c r="F10" s="175" t="n">
        <x:v>0</x:v>
      </x:c>
      <x:c r="G10" s="175" t="n">
        <x:v>0</x:v>
      </x:c>
      <x:c r="H10" s="176" t="n">
        <x:f>C10+D10-E10+F10-G10</x:f>
        <x:v>0</x:v>
      </x:c>
      <x:c r="I10" s="168" t="str">
        <x:f>IF(AND(C10=0,D10=0,E10=0,F10=0,G10=0),"À saisir",IF(H10&lt;'01_Paramètres'!$B$15,"ALERTE","OK"))</x:f>
        <x:v>À saisir</x:v>
      </x:c>
      <x:c r="J10" s="91" t="str"/>
    </x:row>
    <x:row r="11">
      <x:c r="A11" s="45" t="str">
        <x:v>S7</x:v>
      </x:c>
      <x:c r="B11" s="192" t="n">
        <x:f>B10+7</x:f>
        <x:v>46246.5</x:v>
      </x:c>
      <x:c r="C11" s="176" t="n">
        <x:f>H10</x:f>
        <x:v>0</x:v>
      </x:c>
      <x:c r="D11" s="175" t="n">
        <x:v>0</x:v>
      </x:c>
      <x:c r="E11" s="175" t="n">
        <x:v>0</x:v>
      </x:c>
      <x:c r="F11" s="175" t="n">
        <x:v>0</x:v>
      </x:c>
      <x:c r="G11" s="175" t="n">
        <x:v>0</x:v>
      </x:c>
      <x:c r="H11" s="176" t="n">
        <x:f>C11+D11-E11+F11-G11</x:f>
        <x:v>0</x:v>
      </x:c>
      <x:c r="I11" s="168" t="str">
        <x:f>IF(AND(C11=0,D11=0,E11=0,F11=0,G11=0),"À saisir",IF(H11&lt;'01_Paramètres'!$B$15,"ALERTE","OK"))</x:f>
        <x:v>À saisir</x:v>
      </x:c>
      <x:c r="J11" s="91" t="str"/>
    </x:row>
    <x:row r="12">
      <x:c r="A12" s="45" t="str">
        <x:v>S8</x:v>
      </x:c>
      <x:c r="B12" s="192" t="n">
        <x:f>B11+7</x:f>
        <x:v>46253.5</x:v>
      </x:c>
      <x:c r="C12" s="176" t="n">
        <x:f>H11</x:f>
        <x:v>0</x:v>
      </x:c>
      <x:c r="D12" s="175" t="n">
        <x:v>0</x:v>
      </x:c>
      <x:c r="E12" s="175" t="n">
        <x:v>0</x:v>
      </x:c>
      <x:c r="F12" s="175" t="n">
        <x:v>0</x:v>
      </x:c>
      <x:c r="G12" s="175" t="n">
        <x:v>0</x:v>
      </x:c>
      <x:c r="H12" s="176" t="n">
        <x:f>C12+D12-E12+F12-G12</x:f>
        <x:v>0</x:v>
      </x:c>
      <x:c r="I12" s="168" t="str">
        <x:f>IF(AND(C12=0,D12=0,E12=0,F12=0,G12=0),"À saisir",IF(H12&lt;'01_Paramètres'!$B$15,"ALERTE","OK"))</x:f>
        <x:v>À saisir</x:v>
      </x:c>
      <x:c r="J12" s="91" t="str"/>
    </x:row>
    <x:row r="13">
      <x:c r="A13" s="45" t="str">
        <x:v>S9</x:v>
      </x:c>
      <x:c r="B13" s="192" t="n">
        <x:f>B12+7</x:f>
        <x:v>46260.5</x:v>
      </x:c>
      <x:c r="C13" s="176" t="n">
        <x:f>H12</x:f>
        <x:v>0</x:v>
      </x:c>
      <x:c r="D13" s="175" t="n">
        <x:v>0</x:v>
      </x:c>
      <x:c r="E13" s="175" t="n">
        <x:v>0</x:v>
      </x:c>
      <x:c r="F13" s="175" t="n">
        <x:v>0</x:v>
      </x:c>
      <x:c r="G13" s="175" t="n">
        <x:v>0</x:v>
      </x:c>
      <x:c r="H13" s="176" t="n">
        <x:f>C13+D13-E13+F13-G13</x:f>
        <x:v>0</x:v>
      </x:c>
      <x:c r="I13" s="168" t="str">
        <x:f>IF(AND(C13=0,D13=0,E13=0,F13=0,G13=0),"À saisir",IF(H13&lt;'01_Paramètres'!$B$15,"ALERTE","OK"))</x:f>
        <x:v>À saisir</x:v>
      </x:c>
      <x:c r="J13" s="91" t="str"/>
    </x:row>
    <x:row r="14">
      <x:c r="A14" s="45" t="str">
        <x:v>S10</x:v>
      </x:c>
      <x:c r="B14" s="192" t="n">
        <x:f>B13+7</x:f>
        <x:v>46267.5</x:v>
      </x:c>
      <x:c r="C14" s="176" t="n">
        <x:f>H13</x:f>
        <x:v>0</x:v>
      </x:c>
      <x:c r="D14" s="175" t="n">
        <x:v>0</x:v>
      </x:c>
      <x:c r="E14" s="175" t="n">
        <x:v>0</x:v>
      </x:c>
      <x:c r="F14" s="175" t="n">
        <x:v>0</x:v>
      </x:c>
      <x:c r="G14" s="175" t="n">
        <x:v>0</x:v>
      </x:c>
      <x:c r="H14" s="176" t="n">
        <x:f>C14+D14-E14+F14-G14</x:f>
        <x:v>0</x:v>
      </x:c>
      <x:c r="I14" s="168" t="str">
        <x:f>IF(AND(C14=0,D14=0,E14=0,F14=0,G14=0),"À saisir",IF(H14&lt;'01_Paramètres'!$B$15,"ALERTE","OK"))</x:f>
        <x:v>À saisir</x:v>
      </x:c>
      <x:c r="J14" s="91" t="str"/>
    </x:row>
    <x:row r="15">
      <x:c r="A15" s="45" t="str">
        <x:v>S11</x:v>
      </x:c>
      <x:c r="B15" s="192" t="n">
        <x:f>B14+7</x:f>
        <x:v>46274.5</x:v>
      </x:c>
      <x:c r="C15" s="176" t="n">
        <x:f>H14</x:f>
        <x:v>0</x:v>
      </x:c>
      <x:c r="D15" s="175" t="n">
        <x:v>0</x:v>
      </x:c>
      <x:c r="E15" s="175" t="n">
        <x:v>0</x:v>
      </x:c>
      <x:c r="F15" s="175" t="n">
        <x:v>0</x:v>
      </x:c>
      <x:c r="G15" s="175" t="n">
        <x:v>0</x:v>
      </x:c>
      <x:c r="H15" s="176" t="n">
        <x:f>C15+D15-E15+F15-G15</x:f>
        <x:v>0</x:v>
      </x:c>
      <x:c r="I15" s="168" t="str">
        <x:f>IF(AND(C15=0,D15=0,E15=0,F15=0,G15=0),"À saisir",IF(H15&lt;'01_Paramètres'!$B$15,"ALERTE","OK"))</x:f>
        <x:v>À saisir</x:v>
      </x:c>
      <x:c r="J15" s="91" t="str"/>
    </x:row>
    <x:row r="16">
      <x:c r="A16" s="45" t="str">
        <x:v>S12</x:v>
      </x:c>
      <x:c r="B16" s="192" t="n">
        <x:f>B15+7</x:f>
        <x:v>46281.5</x:v>
      </x:c>
      <x:c r="C16" s="176" t="n">
        <x:f>H15</x:f>
        <x:v>0</x:v>
      </x:c>
      <x:c r="D16" s="175" t="n">
        <x:v>0</x:v>
      </x:c>
      <x:c r="E16" s="175" t="n">
        <x:v>0</x:v>
      </x:c>
      <x:c r="F16" s="175" t="n">
        <x:v>0</x:v>
      </x:c>
      <x:c r="G16" s="175" t="n">
        <x:v>0</x:v>
      </x:c>
      <x:c r="H16" s="176" t="n">
        <x:f>C16+D16-E16+F16-G16</x:f>
        <x:v>0</x:v>
      </x:c>
      <x:c r="I16" s="168" t="str">
        <x:f>IF(AND(C16=0,D16=0,E16=0,F16=0,G16=0),"À saisir",IF(H16&lt;'01_Paramètres'!$B$15,"ALERTE","OK"))</x:f>
        <x:v>À saisir</x:v>
      </x:c>
      <x:c r="J16" s="91" t="str"/>
    </x:row>
    <x:row r="17">
      <x:c r="A17" s="48" t="str">
        <x:v>S13</x:v>
      </x:c>
      <x:c r="B17" s="193" t="n">
        <x:f>B16+7</x:f>
        <x:v>46288.5</x:v>
      </x:c>
      <x:c r="C17" s="178" t="n">
        <x:f>H16</x:f>
        <x:v>0</x:v>
      </x:c>
      <x:c r="D17" s="177" t="n">
        <x:v>0</x:v>
      </x:c>
      <x:c r="E17" s="177" t="n">
        <x:v>0</x:v>
      </x:c>
      <x:c r="F17" s="177" t="n">
        <x:v>0</x:v>
      </x:c>
      <x:c r="G17" s="177" t="n">
        <x:v>0</x:v>
      </x:c>
      <x:c r="H17" s="178" t="n">
        <x:f>C17+D17-E17+F17-G17</x:f>
        <x:v>0</x:v>
      </x:c>
      <x:c r="I17" s="169" t="str">
        <x:f>IF(AND(C17=0,D17=0,E17=0,F17=0,G17=0),"À saisir",IF(H17&lt;'01_Paramètres'!$B$15,"ALERTE","OK"))</x:f>
        <x:v>À saisir</x:v>
      </x:c>
      <x:c r="J17" s="107" t="str"/>
    </x:row>
    <x:row r="20" ht="24" customHeight="1">
      <x:c r="A20" s="11" t="str">
        <x:v>Lecture rapide</x:v>
      </x:c>
      <x:c r="B20" s="11" t="str">
        <x:v>Lecture rapide</x:v>
      </x:c>
      <x:c r="C20" s="11" t="str">
        <x:v>Lecture rapide</x:v>
      </x:c>
      <x:c r="D20" s="11" t="str">
        <x:v>Lecture rapide</x:v>
      </x:c>
      <x:c r="E20" s="11" t="str">
        <x:v>Lecture rapide</x:v>
      </x:c>
      <x:c r="F20" s="11" t="str">
        <x:v>Lecture rapide</x:v>
      </x:c>
      <x:c r="G20" s="11" t="str">
        <x:v>Lecture rapide</x:v>
      </x:c>
      <x:c r="H20" s="11" t="str">
        <x:v>Lecture rapide</x:v>
      </x:c>
      <x:c r="I20" s="11" t="str">
        <x:v>Lecture rapide</x:v>
      </x:c>
      <x:c r="J20" s="11" t="str">
        <x:v>Lecture rapide</x:v>
      </x:c>
    </x:row>
    <x:row r="21">
      <x:c r="A21" s="63" t="str">
        <x:v>Point bas</x:v>
      </x:c>
      <x:c r="B21" s="187" t="n">
        <x:f>MIN(H5:H17)</x:f>
        <x:v>0</x:v>
      </x:c>
    </x:row>
    <x:row r="22">
      <x:c r="A22" s="66" t="str">
        <x:v>Solde final S13</x:v>
      </x:c>
      <x:c r="B22" s="97" t="n">
        <x:f>H17</x:f>
        <x:v>0</x:v>
      </x:c>
    </x:row>
    <x:row r="23">
      <x:c r="A23" s="69" t="str">
        <x:v>Semaines sous le seuil</x:v>
      </x:c>
      <x:c r="B23" s="96" t="n">
        <x:f>COUNTIF(I5:I17,"ALERTE")</x:f>
        <x:v>0</x:v>
      </x:c>
    </x:row>
  </x:sheetData>
  <x:mergeCells>
    <x:mergeCell ref="A1:J1"/>
    <x:mergeCell ref="A2:J2"/>
    <x:mergeCell ref="A20:J20"/>
  </x:mergeCells>
  <x:conditionalFormatting sqref="I5:I17">
    <x:cfRule type="containsText" dxfId="14" priority="1" operator="containsText" text="ALERTE"/>
    <x:cfRule type="containsText" dxfId="15" priority="2" operator="containsText" text="OK"/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5" hidden="0" customWidth="1"/>
    <x:col min="2" max="2" width="22.5" hidden="0" customWidth="1"/>
    <x:col min="3" max="3" width="22.5" hidden="0" customWidth="1"/>
    <x:col min="4" max="4" width="13.75" hidden="0" customWidth="1"/>
    <x:col min="5" max="5" width="12.5" hidden="0" customWidth="1"/>
    <x:col min="6" max="6" width="12.5" hidden="0" customWidth="1"/>
    <x:col min="7" max="7" width="14.380000114440918" hidden="0" customWidth="1"/>
    <x:col min="8" max="8" width="13.75" hidden="0" customWidth="1"/>
    <x:col min="9" max="9" width="13.75" hidden="0" customWidth="1"/>
    <x:col min="10" max="10" width="10.630000114440918" hidden="0" customWidth="1"/>
    <x:col min="11" max="11" width="18.75" hidden="0" customWidth="1"/>
    <x:col min="12" max="12" width="30" hidden="0" customWidth="1"/>
  </x:cols>
  <x:sheetData>
    <x:row r="1" ht="34" customHeight="1">
      <x:c r="A1" s="4" t="str">
        <x:v>09 — Projets et subventions</x:v>
      </x:c>
      <x:c r="B1" s="4" t="str">
        <x:v>09 — Projets et subventions</x:v>
      </x:c>
      <x:c r="C1" s="4" t="str">
        <x:v>09 — Projets et subventions</x:v>
      </x:c>
      <x:c r="D1" s="4" t="str">
        <x:v>09 — Projets et subventions</x:v>
      </x:c>
      <x:c r="E1" s="4" t="str">
        <x:v>09 — Projets et subventions</x:v>
      </x:c>
      <x:c r="F1" s="4" t="str">
        <x:v>09 — Projets et subventions</x:v>
      </x:c>
      <x:c r="G1" s="4" t="str">
        <x:v>09 — Projets et subventions</x:v>
      </x:c>
      <x:c r="H1" s="4" t="str">
        <x:v>09 — Projets et subventions</x:v>
      </x:c>
      <x:c r="I1" s="4" t="str">
        <x:v>09 — Projets et subventions</x:v>
      </x:c>
      <x:c r="J1" s="4" t="str">
        <x:v>09 — Projets et subventions</x:v>
      </x:c>
      <x:c r="K1" s="4" t="str">
        <x:v>09 — Projets et subventions</x:v>
      </x:c>
      <x:c r="L1" s="4" t="str">
        <x:v>09 — Projets et subventions</x:v>
      </x:c>
    </x:row>
    <x:row r="2" ht="28" customHeight="1">
      <x:c r="A2" s="8" t="str">
        <x:v>Le solde affecté reste dans la trésorerie, mais n’est pas nécessairement libre d’emploi.</x:v>
      </x:c>
      <x:c r="B2" s="8" t="str">
        <x:v>Le solde affecté reste dans la trésorerie, mais n’est pas nécessairement libre d’emploi.</x:v>
      </x:c>
      <x:c r="C2" s="8" t="str">
        <x:v>Le solde affecté reste dans la trésorerie, mais n’est pas nécessairement libre d’emploi.</x:v>
      </x:c>
      <x:c r="D2" s="8" t="str">
        <x:v>Le solde affecté reste dans la trésorerie, mais n’est pas nécessairement libre d’emploi.</x:v>
      </x:c>
      <x:c r="E2" s="8" t="str">
        <x:v>Le solde affecté reste dans la trésorerie, mais n’est pas nécessairement libre d’emploi.</x:v>
      </x:c>
      <x:c r="F2" s="8" t="str">
        <x:v>Le solde affecté reste dans la trésorerie, mais n’est pas nécessairement libre d’emploi.</x:v>
      </x:c>
      <x:c r="G2" s="8" t="str">
        <x:v>Le solde affecté reste dans la trésorerie, mais n’est pas nécessairement libre d’emploi.</x:v>
      </x:c>
      <x:c r="H2" s="8" t="str">
        <x:v>Le solde affecté reste dans la trésorerie, mais n’est pas nécessairement libre d’emploi.</x:v>
      </x:c>
      <x:c r="I2" s="8" t="str">
        <x:v>Le solde affecté reste dans la trésorerie, mais n’est pas nécessairement libre d’emploi.</x:v>
      </x:c>
      <x:c r="J2" s="8" t="str">
        <x:v>Le solde affecté reste dans la trésorerie, mais n’est pas nécessairement libre d’emploi.</x:v>
      </x:c>
      <x:c r="K2" s="8" t="str">
        <x:v>Le solde affecté reste dans la trésorerie, mais n’est pas nécessairement libre d’emploi.</x:v>
      </x:c>
      <x:c r="L2" s="8" t="str">
        <x:v>Le solde affecté reste dans la trésorerie, mais n’est pas nécessairement libre d’emploi.</x:v>
      </x:c>
    </x:row>
    <x:row r="4" ht="28" customHeight="1">
      <x:c r="A4" s="88" t="str">
        <x:v>ID projet</x:v>
      </x:c>
      <x:c r="B4" s="100" t="str">
        <x:v>Projet</x:v>
      </x:c>
      <x:c r="C4" s="100" t="str">
        <x:v>Financeur / acte</x:v>
      </x:c>
      <x:c r="D4" s="100" t="str">
        <x:v>Montant reçu</x:v>
      </x:c>
      <x:c r="E4" s="100" t="str">
        <x:v>Début éligibilité</x:v>
      </x:c>
      <x:c r="F4" s="100" t="str">
        <x:v>Fin éligibilité</x:v>
      </x:c>
      <x:c r="G4" s="100" t="str">
        <x:v>Échéance compte rendu</x:v>
      </x:c>
      <x:c r="H4" s="100" t="str">
        <x:v>Dépenses suivies</x:v>
      </x:c>
      <x:c r="I4" s="100" t="str">
        <x:v>Solde affecté</x:v>
      </x:c>
      <x:c r="J4" s="100" t="str">
        <x:v>Taux</x:v>
      </x:c>
      <x:c r="K4" s="100" t="str">
        <x:v>Statut</x:v>
      </x:c>
      <x:c r="L4" s="89" t="str">
        <x:v>Note</x:v>
      </x:c>
    </x:row>
    <x:row r="5">
      <x:c r="A5" s="101"/>
      <x:c r="B5" s="102"/>
      <x:c r="C5" s="102"/>
      <x:c r="D5" s="173"/>
      <x:c r="E5" s="194"/>
      <x:c r="F5" s="194"/>
      <x:c r="G5" s="194"/>
      <x:c r="H5" s="174" t="str">
        <x:f>IF(A5="","",SUMIF('03_Journal'!$L$5:$L$124,A5,'03_Journal'!$S$5:$S$124))</x:f>
      </x:c>
      <x:c r="I5" s="174" t="str">
        <x:f>IF(A5="","",D5-H5)</x:f>
      </x:c>
      <x:c r="J5" s="188" t="str">
        <x:f>IF(OR(A5="",D5=0),"",H5/D5)</x:f>
      </x:c>
      <x:c r="K5" s="102"/>
      <x:c r="L5" s="90"/>
    </x:row>
    <x:row r="6">
      <x:c r="A6" s="103"/>
      <x:c r="B6" s="104"/>
      <x:c r="C6" s="104"/>
      <x:c r="D6" s="175"/>
      <x:c r="E6" s="195"/>
      <x:c r="F6" s="195"/>
      <x:c r="G6" s="195"/>
      <x:c r="H6" s="176" t="str">
        <x:f>IF(A6="","",SUMIF('03_Journal'!$L$5:$L$124,A6,'03_Journal'!$S$5:$S$124))</x:f>
      </x:c>
      <x:c r="I6" s="176" t="str">
        <x:f>IF(A6="","",D6-H6)</x:f>
      </x:c>
      <x:c r="J6" s="189" t="str">
        <x:f>IF(OR(A6="",D6=0),"",H6/D6)</x:f>
      </x:c>
      <x:c r="K6" s="104"/>
      <x:c r="L6" s="91"/>
    </x:row>
    <x:row r="7">
      <x:c r="A7" s="103"/>
      <x:c r="B7" s="104"/>
      <x:c r="C7" s="104"/>
      <x:c r="D7" s="175"/>
      <x:c r="E7" s="195"/>
      <x:c r="F7" s="195"/>
      <x:c r="G7" s="195"/>
      <x:c r="H7" s="176" t="str">
        <x:f>IF(A7="","",SUMIF('03_Journal'!$L$5:$L$124,A7,'03_Journal'!$S$5:$S$124))</x:f>
      </x:c>
      <x:c r="I7" s="176" t="str">
        <x:f>IF(A7="","",D7-H7)</x:f>
      </x:c>
      <x:c r="J7" s="189" t="str">
        <x:f>IF(OR(A7="",D7=0),"",H7/D7)</x:f>
      </x:c>
      <x:c r="K7" s="104"/>
      <x:c r="L7" s="91"/>
    </x:row>
    <x:row r="8">
      <x:c r="A8" s="103"/>
      <x:c r="B8" s="104"/>
      <x:c r="C8" s="104"/>
      <x:c r="D8" s="175"/>
      <x:c r="E8" s="195"/>
      <x:c r="F8" s="195"/>
      <x:c r="G8" s="195"/>
      <x:c r="H8" s="176" t="str">
        <x:f>IF(A8="","",SUMIF('03_Journal'!$L$5:$L$124,A8,'03_Journal'!$S$5:$S$124))</x:f>
      </x:c>
      <x:c r="I8" s="176" t="str">
        <x:f>IF(A8="","",D8-H8)</x:f>
      </x:c>
      <x:c r="J8" s="189" t="str">
        <x:f>IF(OR(A8="",D8=0),"",H8/D8)</x:f>
      </x:c>
      <x:c r="K8" s="104"/>
      <x:c r="L8" s="91"/>
    </x:row>
    <x:row r="9">
      <x:c r="A9" s="103"/>
      <x:c r="B9" s="104"/>
      <x:c r="C9" s="104"/>
      <x:c r="D9" s="175"/>
      <x:c r="E9" s="195"/>
      <x:c r="F9" s="195"/>
      <x:c r="G9" s="195"/>
      <x:c r="H9" s="176" t="str">
        <x:f>IF(A9="","",SUMIF('03_Journal'!$L$5:$L$124,A9,'03_Journal'!$S$5:$S$124))</x:f>
      </x:c>
      <x:c r="I9" s="176" t="str">
        <x:f>IF(A9="","",D9-H9)</x:f>
      </x:c>
      <x:c r="J9" s="189" t="str">
        <x:f>IF(OR(A9="",D9=0),"",H9/D9)</x:f>
      </x:c>
      <x:c r="K9" s="104"/>
      <x:c r="L9" s="91"/>
    </x:row>
    <x:row r="10">
      <x:c r="A10" s="103"/>
      <x:c r="B10" s="104"/>
      <x:c r="C10" s="104"/>
      <x:c r="D10" s="175"/>
      <x:c r="E10" s="195"/>
      <x:c r="F10" s="195"/>
      <x:c r="G10" s="195"/>
      <x:c r="H10" s="176" t="str">
        <x:f>IF(A10="","",SUMIF('03_Journal'!$L$5:$L$124,A10,'03_Journal'!$S$5:$S$124))</x:f>
      </x:c>
      <x:c r="I10" s="176" t="str">
        <x:f>IF(A10="","",D10-H10)</x:f>
      </x:c>
      <x:c r="J10" s="189" t="str">
        <x:f>IF(OR(A10="",D10=0),"",H10/D10)</x:f>
      </x:c>
      <x:c r="K10" s="104"/>
      <x:c r="L10" s="91"/>
    </x:row>
    <x:row r="11">
      <x:c r="A11" s="103"/>
      <x:c r="B11" s="104"/>
      <x:c r="C11" s="104"/>
      <x:c r="D11" s="175"/>
      <x:c r="E11" s="195"/>
      <x:c r="F11" s="195"/>
      <x:c r="G11" s="195"/>
      <x:c r="H11" s="176" t="str">
        <x:f>IF(A11="","",SUMIF('03_Journal'!$L$5:$L$124,A11,'03_Journal'!$S$5:$S$124))</x:f>
      </x:c>
      <x:c r="I11" s="176" t="str">
        <x:f>IF(A11="","",D11-H11)</x:f>
      </x:c>
      <x:c r="J11" s="189" t="str">
        <x:f>IF(OR(A11="",D11=0),"",H11/D11)</x:f>
      </x:c>
      <x:c r="K11" s="104"/>
      <x:c r="L11" s="91"/>
    </x:row>
    <x:row r="12">
      <x:c r="A12" s="103"/>
      <x:c r="B12" s="104"/>
      <x:c r="C12" s="104"/>
      <x:c r="D12" s="175"/>
      <x:c r="E12" s="195"/>
      <x:c r="F12" s="195"/>
      <x:c r="G12" s="195"/>
      <x:c r="H12" s="176" t="str">
        <x:f>IF(A12="","",SUMIF('03_Journal'!$L$5:$L$124,A12,'03_Journal'!$S$5:$S$124))</x:f>
      </x:c>
      <x:c r="I12" s="176" t="str">
        <x:f>IF(A12="","",D12-H12)</x:f>
      </x:c>
      <x:c r="J12" s="189" t="str">
        <x:f>IF(OR(A12="",D12=0),"",H12/D12)</x:f>
      </x:c>
      <x:c r="K12" s="104"/>
      <x:c r="L12" s="91"/>
    </x:row>
    <x:row r="13">
      <x:c r="A13" s="103"/>
      <x:c r="B13" s="104"/>
      <x:c r="C13" s="104"/>
      <x:c r="D13" s="175"/>
      <x:c r="E13" s="195"/>
      <x:c r="F13" s="195"/>
      <x:c r="G13" s="195"/>
      <x:c r="H13" s="176" t="str">
        <x:f>IF(A13="","",SUMIF('03_Journal'!$L$5:$L$124,A13,'03_Journal'!$S$5:$S$124))</x:f>
      </x:c>
      <x:c r="I13" s="176" t="str">
        <x:f>IF(A13="","",D13-H13)</x:f>
      </x:c>
      <x:c r="J13" s="189" t="str">
        <x:f>IF(OR(A13="",D13=0),"",H13/D13)</x:f>
      </x:c>
      <x:c r="K13" s="104"/>
      <x:c r="L13" s="91"/>
    </x:row>
    <x:row r="14">
      <x:c r="A14" s="103"/>
      <x:c r="B14" s="104"/>
      <x:c r="C14" s="104"/>
      <x:c r="D14" s="175"/>
      <x:c r="E14" s="195"/>
      <x:c r="F14" s="195"/>
      <x:c r="G14" s="195"/>
      <x:c r="H14" s="176" t="str">
        <x:f>IF(A14="","",SUMIF('03_Journal'!$L$5:$L$124,A14,'03_Journal'!$S$5:$S$124))</x:f>
      </x:c>
      <x:c r="I14" s="176" t="str">
        <x:f>IF(A14="","",D14-H14)</x:f>
      </x:c>
      <x:c r="J14" s="189" t="str">
        <x:f>IF(OR(A14="",D14=0),"",H14/D14)</x:f>
      </x:c>
      <x:c r="K14" s="104"/>
      <x:c r="L14" s="91"/>
    </x:row>
    <x:row r="15">
      <x:c r="A15" s="103"/>
      <x:c r="B15" s="104"/>
      <x:c r="C15" s="104"/>
      <x:c r="D15" s="175"/>
      <x:c r="E15" s="195"/>
      <x:c r="F15" s="195"/>
      <x:c r="G15" s="195"/>
      <x:c r="H15" s="176" t="str">
        <x:f>IF(A15="","",SUMIF('03_Journal'!$L$5:$L$124,A15,'03_Journal'!$S$5:$S$124))</x:f>
      </x:c>
      <x:c r="I15" s="176" t="str">
        <x:f>IF(A15="","",D15-H15)</x:f>
      </x:c>
      <x:c r="J15" s="189" t="str">
        <x:f>IF(OR(A15="",D15=0),"",H15/D15)</x:f>
      </x:c>
      <x:c r="K15" s="104"/>
      <x:c r="L15" s="91"/>
    </x:row>
    <x:row r="16">
      <x:c r="A16" s="103"/>
      <x:c r="B16" s="104"/>
      <x:c r="C16" s="104"/>
      <x:c r="D16" s="175"/>
      <x:c r="E16" s="195"/>
      <x:c r="F16" s="195"/>
      <x:c r="G16" s="195"/>
      <x:c r="H16" s="176" t="str">
        <x:f>IF(A16="","",SUMIF('03_Journal'!$L$5:$L$124,A16,'03_Journal'!$S$5:$S$124))</x:f>
      </x:c>
      <x:c r="I16" s="176" t="str">
        <x:f>IF(A16="","",D16-H16)</x:f>
      </x:c>
      <x:c r="J16" s="189" t="str">
        <x:f>IF(OR(A16="",D16=0),"",H16/D16)</x:f>
      </x:c>
      <x:c r="K16" s="104"/>
      <x:c r="L16" s="91"/>
    </x:row>
    <x:row r="17">
      <x:c r="A17" s="103"/>
      <x:c r="B17" s="104"/>
      <x:c r="C17" s="104"/>
      <x:c r="D17" s="175"/>
      <x:c r="E17" s="195"/>
      <x:c r="F17" s="195"/>
      <x:c r="G17" s="195"/>
      <x:c r="H17" s="176" t="str">
        <x:f>IF(A17="","",SUMIF('03_Journal'!$L$5:$L$124,A17,'03_Journal'!$S$5:$S$124))</x:f>
      </x:c>
      <x:c r="I17" s="176" t="str">
        <x:f>IF(A17="","",D17-H17)</x:f>
      </x:c>
      <x:c r="J17" s="189" t="str">
        <x:f>IF(OR(A17="",D17=0),"",H17/D17)</x:f>
      </x:c>
      <x:c r="K17" s="104"/>
      <x:c r="L17" s="91"/>
    </x:row>
    <x:row r="18">
      <x:c r="A18" s="103"/>
      <x:c r="B18" s="104"/>
      <x:c r="C18" s="104"/>
      <x:c r="D18" s="175"/>
      <x:c r="E18" s="195"/>
      <x:c r="F18" s="195"/>
      <x:c r="G18" s="195"/>
      <x:c r="H18" s="176" t="str">
        <x:f>IF(A18="","",SUMIF('03_Journal'!$L$5:$L$124,A18,'03_Journal'!$S$5:$S$124))</x:f>
      </x:c>
      <x:c r="I18" s="176" t="str">
        <x:f>IF(A18="","",D18-H18)</x:f>
      </x:c>
      <x:c r="J18" s="189" t="str">
        <x:f>IF(OR(A18="",D18=0),"",H18/D18)</x:f>
      </x:c>
      <x:c r="K18" s="104"/>
      <x:c r="L18" s="91"/>
    </x:row>
    <x:row r="19">
      <x:c r="A19" s="103"/>
      <x:c r="B19" s="104"/>
      <x:c r="C19" s="104"/>
      <x:c r="D19" s="175"/>
      <x:c r="E19" s="195"/>
      <x:c r="F19" s="195"/>
      <x:c r="G19" s="195"/>
      <x:c r="H19" s="176" t="str">
        <x:f>IF(A19="","",SUMIF('03_Journal'!$L$5:$L$124,A19,'03_Journal'!$S$5:$S$124))</x:f>
      </x:c>
      <x:c r="I19" s="176" t="str">
        <x:f>IF(A19="","",D19-H19)</x:f>
      </x:c>
      <x:c r="J19" s="189" t="str">
        <x:f>IF(OR(A19="",D19=0),"",H19/D19)</x:f>
      </x:c>
      <x:c r="K19" s="104"/>
      <x:c r="L19" s="91"/>
    </x:row>
    <x:row r="20">
      <x:c r="A20" s="103"/>
      <x:c r="B20" s="104"/>
      <x:c r="C20" s="104"/>
      <x:c r="D20" s="175"/>
      <x:c r="E20" s="195"/>
      <x:c r="F20" s="195"/>
      <x:c r="G20" s="195"/>
      <x:c r="H20" s="176" t="str">
        <x:f>IF(A20="","",SUMIF('03_Journal'!$L$5:$L$124,A20,'03_Journal'!$S$5:$S$124))</x:f>
      </x:c>
      <x:c r="I20" s="176" t="str">
        <x:f>IF(A20="","",D20-H20)</x:f>
      </x:c>
      <x:c r="J20" s="189" t="str">
        <x:f>IF(OR(A20="",D20=0),"",H20/D20)</x:f>
      </x:c>
      <x:c r="K20" s="104"/>
      <x:c r="L20" s="91"/>
    </x:row>
    <x:row r="21">
      <x:c r="A21" s="103"/>
      <x:c r="B21" s="104"/>
      <x:c r="C21" s="104"/>
      <x:c r="D21" s="175"/>
      <x:c r="E21" s="195"/>
      <x:c r="F21" s="195"/>
      <x:c r="G21" s="195"/>
      <x:c r="H21" s="176" t="str">
        <x:f>IF(A21="","",SUMIF('03_Journal'!$L$5:$L$124,A21,'03_Journal'!$S$5:$S$124))</x:f>
      </x:c>
      <x:c r="I21" s="176" t="str">
        <x:f>IF(A21="","",D21-H21)</x:f>
      </x:c>
      <x:c r="J21" s="189" t="str">
        <x:f>IF(OR(A21="",D21=0),"",H21/D21)</x:f>
      </x:c>
      <x:c r="K21" s="104"/>
      <x:c r="L21" s="91"/>
    </x:row>
    <x:row r="22">
      <x:c r="A22" s="103"/>
      <x:c r="B22" s="104"/>
      <x:c r="C22" s="104"/>
      <x:c r="D22" s="175"/>
      <x:c r="E22" s="195"/>
      <x:c r="F22" s="195"/>
      <x:c r="G22" s="195"/>
      <x:c r="H22" s="176" t="str">
        <x:f>IF(A22="","",SUMIF('03_Journal'!$L$5:$L$124,A22,'03_Journal'!$S$5:$S$124))</x:f>
      </x:c>
      <x:c r="I22" s="176" t="str">
        <x:f>IF(A22="","",D22-H22)</x:f>
      </x:c>
      <x:c r="J22" s="189" t="str">
        <x:f>IF(OR(A22="",D22=0),"",H22/D22)</x:f>
      </x:c>
      <x:c r="K22" s="104"/>
      <x:c r="L22" s="91"/>
    </x:row>
    <x:row r="23">
      <x:c r="A23" s="103"/>
      <x:c r="B23" s="104"/>
      <x:c r="C23" s="104"/>
      <x:c r="D23" s="175"/>
      <x:c r="E23" s="195"/>
      <x:c r="F23" s="195"/>
      <x:c r="G23" s="195"/>
      <x:c r="H23" s="176" t="str">
        <x:f>IF(A23="","",SUMIF('03_Journal'!$L$5:$L$124,A23,'03_Journal'!$S$5:$S$124))</x:f>
      </x:c>
      <x:c r="I23" s="176" t="str">
        <x:f>IF(A23="","",D23-H23)</x:f>
      </x:c>
      <x:c r="J23" s="189" t="str">
        <x:f>IF(OR(A23="",D23=0),"",H23/D23)</x:f>
      </x:c>
      <x:c r="K23" s="104"/>
      <x:c r="L23" s="91"/>
    </x:row>
    <x:row r="24">
      <x:c r="A24" s="105"/>
      <x:c r="B24" s="106"/>
      <x:c r="C24" s="106"/>
      <x:c r="D24" s="177"/>
      <x:c r="E24" s="196"/>
      <x:c r="F24" s="196"/>
      <x:c r="G24" s="196"/>
      <x:c r="H24" s="178" t="str">
        <x:f>IF(A24="","",SUMIF('03_Journal'!$L$5:$L$124,A24,'03_Journal'!$S$5:$S$124))</x:f>
      </x:c>
      <x:c r="I24" s="178" t="str">
        <x:f>IF(A24="","",D24-H24)</x:f>
      </x:c>
      <x:c r="J24" s="190" t="str">
        <x:f>IF(OR(A24="",D24=0),"",H24/D24)</x:f>
      </x:c>
      <x:c r="K24" s="106"/>
      <x:c r="L24" s="107"/>
    </x:row>
  </x:sheetData>
  <x:mergeCells>
    <x:mergeCell ref="A1:L1"/>
    <x:mergeCell ref="A2:L2"/>
  </x:mergeCells>
  <x:conditionalFormatting sqref="I5:I24">
    <x:cfRule type="cellIs" dxfId="16" priority="1" operator="lessThan">
      <x:formula>0</x:formula>
    </x:cfRule>
  </x:conditionalFormatting>
  <x:dataValidations count="1">
    <x:dataValidation type="list" sqref="K5:K24">
      <x:formula1>"À suivre,En cours,Compte rendu à préparer,Clos,Avis requis"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3799991607666" hidden="0" customWidth="1"/>
    <x:col min="2" max="2" width="13.75" hidden="0" customWidth="1"/>
    <x:col min="3" max="3" width="16.8799991607666" hidden="0" customWidth="1"/>
    <x:col min="4" max="4" width="4.380000114440918" hidden="0" customWidth="1"/>
    <x:col min="5" max="5" width="18.1299991607666" hidden="0" customWidth="1"/>
    <x:col min="6" max="6" width="4.380000114440918" hidden="0" customWidth="1"/>
    <x:col min="7" max="7" width="18.1299991607666" hidden="0" customWidth="1"/>
    <x:col min="8" max="8" width="4.380000114440918" hidden="0" customWidth="1"/>
    <x:col min="9" max="9" width="3.130000114440918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</x:cols>
  <x:sheetData>
    <x:row r="1" ht="34" customHeight="1">
      <x:c r="A1" s="4" t="str">
        <x:v>10 — Tableau de bord</x:v>
      </x:c>
      <x:c r="B1" s="4" t="str">
        <x:v>10 — Tableau de bord</x:v>
      </x:c>
      <x:c r="C1" s="4" t="str">
        <x:v>10 — Tableau de bord</x:v>
      </x:c>
      <x:c r="D1" s="4" t="str">
        <x:v>10 — Tableau de bord</x:v>
      </x:c>
      <x:c r="E1" s="4" t="str">
        <x:v>10 — Tableau de bord</x:v>
      </x:c>
      <x:c r="F1" s="4" t="str">
        <x:v>10 — Tableau de bord</x:v>
      </x:c>
      <x:c r="G1" s="4" t="str">
        <x:v>10 — Tableau de bord</x:v>
      </x:c>
      <x:c r="H1" s="4" t="str">
        <x:v>10 — Tableau de bord</x:v>
      </x:c>
      <x:c r="I1" s="4" t="str">
        <x:v>10 — Tableau de bord</x:v>
      </x:c>
      <x:c r="J1" s="4" t="str">
        <x:v>10 — Tableau de bord</x:v>
      </x:c>
      <x:c r="K1" s="4" t="str">
        <x:v>10 — Tableau de bord</x:v>
      </x:c>
      <x:c r="L1" s="4" t="str">
        <x:v>10 — Tableau de bord</x:v>
      </x:c>
      <x:c r="M1" s="4" t="str">
        <x:v>10 — Tableau de bord</x:v>
      </x:c>
      <x:c r="N1" s="4" t="str">
        <x:v>10 — Tableau de bord</x:v>
      </x:c>
      <x:c r="O1" s="4" t="str">
        <x:v>10 — Tableau de bord</x:v>
      </x:c>
      <x:c r="P1" s="4" t="str">
        <x:v>10 — Tableau de bord</x:v>
      </x:c>
      <x:c r="Q1" s="4" t="str">
        <x:v>10 — Tableau de bord</x:v>
      </x:c>
      <x:c r="R1" s="4" t="str">
        <x:v>10 — Tableau de bord</x:v>
      </x:c>
    </x:row>
    <x:row r="2" ht="28" customHeight="1">
      <x:c r="A2" s="8" t="str">
        <x:v>Une page pour expliquer la situation, les écarts et les décisions à prendre.</x:v>
      </x:c>
      <x:c r="B2" s="8" t="str">
        <x:v>Une page pour expliquer la situation, les écarts et les décisions à prendre.</x:v>
      </x:c>
      <x:c r="C2" s="8" t="str">
        <x:v>Une page pour expliquer la situation, les écarts et les décisions à prendre.</x:v>
      </x:c>
      <x:c r="D2" s="8" t="str">
        <x:v>Une page pour expliquer la situation, les écarts et les décisions à prendre.</x:v>
      </x:c>
      <x:c r="E2" s="8" t="str">
        <x:v>Une page pour expliquer la situation, les écarts et les décisions à prendre.</x:v>
      </x:c>
      <x:c r="F2" s="8" t="str">
        <x:v>Une page pour expliquer la situation, les écarts et les décisions à prendre.</x:v>
      </x:c>
      <x:c r="G2" s="8" t="str">
        <x:v>Une page pour expliquer la situation, les écarts et les décisions à prendre.</x:v>
      </x:c>
      <x:c r="H2" s="8" t="str">
        <x:v>Une page pour expliquer la situation, les écarts et les décisions à prendre.</x:v>
      </x:c>
      <x:c r="I2" s="8" t="str">
        <x:v>Une page pour expliquer la situation, les écarts et les décisions à prendre.</x:v>
      </x:c>
      <x:c r="J2" s="8" t="str">
        <x:v>Une page pour expliquer la situation, les écarts et les décisions à prendre.</x:v>
      </x:c>
      <x:c r="K2" s="8" t="str">
        <x:v>Une page pour expliquer la situation, les écarts et les décisions à prendre.</x:v>
      </x:c>
      <x:c r="L2" s="8" t="str">
        <x:v>Une page pour expliquer la situation, les écarts et les décisions à prendre.</x:v>
      </x:c>
      <x:c r="M2" s="8" t="str">
        <x:v>Une page pour expliquer la situation, les écarts et les décisions à prendre.</x:v>
      </x:c>
      <x:c r="N2" s="8" t="str">
        <x:v>Une page pour expliquer la situation, les écarts et les décisions à prendre.</x:v>
      </x:c>
      <x:c r="O2" s="8" t="str">
        <x:v>Une page pour expliquer la situation, les écarts et les décisions à prendre.</x:v>
      </x:c>
      <x:c r="P2" s="8" t="str">
        <x:v>Une page pour expliquer la situation, les écarts et les décisions à prendre.</x:v>
      </x:c>
      <x:c r="Q2" s="8" t="str">
        <x:v>Une page pour expliquer la situation, les écarts et les décisions à prendre.</x:v>
      </x:c>
      <x:c r="R2" s="8" t="str">
        <x:v>Une page pour expliquer la situation, les écarts et les décisions à prendre.</x:v>
      </x:c>
    </x:row>
    <x:row r="4" ht="24" customHeight="1">
      <x:c r="A4" s="11" t="str">
        <x:v>Indicateurs clés</x:v>
      </x:c>
      <x:c r="B4" s="11" t="str">
        <x:v>Indicateurs clés</x:v>
      </x:c>
      <x:c r="C4" s="11" t="str">
        <x:v>Indicateurs clés</x:v>
      </x:c>
      <x:c r="D4" s="11" t="str">
        <x:v>Indicateurs clés</x:v>
      </x:c>
      <x:c r="E4" s="11" t="str">
        <x:v>Indicateurs clés</x:v>
      </x:c>
      <x:c r="F4" s="11" t="str">
        <x:v>Indicateurs clés</x:v>
      </x:c>
      <x:c r="G4" s="11" t="str">
        <x:v>Indicateurs clés</x:v>
      </x:c>
      <x:c r="H4" s="11" t="str">
        <x:v>Indicateurs clés</x:v>
      </x:c>
    </x:row>
    <x:row r="5">
      <x:c r="A5" s="199" t="str">
        <x:v>Recettes</x:v>
      </x:c>
      <x:c r="B5" s="199"/>
      <x:c r="C5" s="199" t="str">
        <x:v>Dépenses</x:v>
      </x:c>
      <x:c r="D5" s="199"/>
      <x:c r="E5" s="199" t="str">
        <x:v>Excédent</x:v>
      </x:c>
      <x:c r="F5" s="199"/>
      <x:c r="G5" s="199" t="str">
        <x:v>Trésorerie totale</x:v>
      </x:c>
      <x:c r="H5" s="199"/>
    </x:row>
    <x:row r="6">
      <x:c r="A6" s="203" t="n">
        <x:f>SUM('03_Journal'!$R$5:$R$124)</x:f>
        <x:v>0</x:v>
      </x:c>
      <x:c r="B6" s="204"/>
      <x:c r="C6" s="203" t="n">
        <x:f>SUM('03_Journal'!$S$5:$S$124)</x:f>
        <x:v>0</x:v>
      </x:c>
      <x:c r="D6" s="204"/>
      <x:c r="E6" s="203" t="n">
        <x:f>A6-C6</x:f>
        <x:v>0</x:v>
      </x:c>
      <x:c r="F6" s="204"/>
      <x:c r="G6" s="203" t="n">
        <x:f>SUM('01_Paramètres'!$B$8:$B$11)+SUM('03_Journal'!$Q$5:$Q$124)</x:f>
        <x:v>0</x:v>
      </x:c>
      <x:c r="H6"/>
    </x:row>
    <x:row r="7">
      <x:c r="A7" s="205" t="str">
        <x:v>Cotisations à encaisser</x:v>
      </x:c>
      <x:c r="B7" s="205"/>
      <x:c r="C7" s="205" t="str">
        <x:v>Point bas 13 sem.</x:v>
      </x:c>
      <x:c r="D7" s="205"/>
      <x:c r="E7" s="205" t="str">
        <x:v>Fonds affectés</x:v>
      </x:c>
      <x:c r="F7" s="205"/>
      <x:c r="G7" s="205" t="str">
        <x:v>Écarts banque</x:v>
      </x:c>
      <x:c r="H7" s="199"/>
    </x:row>
    <x:row r="8">
      <x:c r="A8" s="203" t="n">
        <x:f>SUM('06_Cotisations'!$H$5:$H$104)</x:f>
        <x:v>0</x:v>
      </x:c>
      <x:c r="B8" s="204"/>
      <x:c r="C8" s="203" t="n">
        <x:f>MIN('08_Trésorerie_13_semaines'!$H$5:$H$17)</x:f>
        <x:v>0</x:v>
      </x:c>
      <x:c r="D8" s="204"/>
      <x:c r="E8" s="203" t="n">
        <x:f>SUM('09_Projets_subventions'!$I$5:$I$24)</x:f>
        <x:v>0</x:v>
      </x:c>
      <x:c r="F8" s="204"/>
      <x:c r="G8" s="206" t="n">
        <x:f>COUNTIF('04_Rapprochement'!$I$5:$I$16,"Écart")</x:f>
        <x:v>0</x:v>
      </x:c>
      <x:c r="H8"/>
    </x:row>
    <x:row r="11" ht="24" customHeight="1">
      <x:c r="A11" s="11" t="str">
        <x:v>Budget — principales catégories</x:v>
      </x:c>
      <x:c r="B11" s="11" t="str">
        <x:v>Budget — principales catégories</x:v>
      </x:c>
      <x:c r="C11" s="11" t="str">
        <x:v>Budget — principales catégories</x:v>
      </x:c>
      <x:c r="D11" s="11" t="str">
        <x:v>Budget — principales catégories</x:v>
      </x:c>
      <x:c r="E11" s="11" t="str">
        <x:v>Budget — principales catégories</x:v>
      </x:c>
      <x:c r="F11" s="11" t="str">
        <x:v>Budget — principales catégories</x:v>
      </x:c>
      <x:c r="G11" s="11" t="str">
        <x:v>Budget — principales catégories</x:v>
      </x:c>
      <x:c r="H11" s="11" t="str">
        <x:v>Budget — principales catégories</x:v>
      </x:c>
    </x:row>
    <x:row r="12" ht="28" customHeight="1">
      <x:c r="A12" s="88" t="str">
        <x:v>Catégorie</x:v>
      </x:c>
      <x:c r="B12" s="100" t="str">
        <x:v>Budget</x:v>
      </x:c>
      <x:c r="C12" s="89" t="str">
        <x:v>Réalisé</x:v>
      </x:c>
    </x:row>
    <x:row r="13">
      <x:c r="A13" s="63" t="str">
        <x:v>Cotisations</x:v>
      </x:c>
      <x:c r="B13" s="162" t="n">
        <x:f>'07_Budget'!C5</x:f>
        <x:v>0</x:v>
      </x:c>
      <x:c r="C13" s="187" t="n">
        <x:f>'07_Budget'!D5</x:f>
        <x:v>0</x:v>
      </x:c>
    </x:row>
    <x:row r="14">
      <x:c r="A14" s="66" t="str">
        <x:v>Ateliers</x:v>
      </x:c>
      <x:c r="B14" s="164" t="n">
        <x:f>'07_Budget'!C6</x:f>
        <x:v>0</x:v>
      </x:c>
      <x:c r="C14" s="97" t="n">
        <x:f>'07_Budget'!D6</x:f>
        <x:v>0</x:v>
      </x:c>
    </x:row>
    <x:row r="15">
      <x:c r="A15" s="66" t="str">
        <x:v>Subventions</x:v>
      </x:c>
      <x:c r="B15" s="164" t="n">
        <x:f>'07_Budget'!C8</x:f>
        <x:v>0</x:v>
      </x:c>
      <x:c r="C15" s="97" t="n">
        <x:f>'07_Budget'!D8</x:f>
        <x:v>0</x:v>
      </x:c>
    </x:row>
    <x:row r="16">
      <x:c r="A16" s="66" t="str">
        <x:v>Projet subventionné</x:v>
      </x:c>
      <x:c r="B16" s="164" t="n">
        <x:f>'07_Budget'!C15</x:f>
        <x:v>0</x:v>
      </x:c>
      <x:c r="C16" s="97" t="n">
        <x:f>'07_Budget'!D15</x:f>
        <x:v>0</x:v>
      </x:c>
    </x:row>
    <x:row r="17">
      <x:c r="A17" s="66" t="str">
        <x:v>Locaux</x:v>
      </x:c>
      <x:c r="B17" s="164" t="n">
        <x:f>'07_Budget'!C16</x:f>
        <x:v>0</x:v>
      </x:c>
      <x:c r="C17" s="97" t="n">
        <x:f>'07_Budget'!D16</x:f>
        <x:v>0</x:v>
      </x:c>
    </x:row>
    <x:row r="18">
      <x:c r="A18" s="69" t="str">
        <x:v>Équipement</x:v>
      </x:c>
      <x:c r="B18" s="166" t="n">
        <x:f>'07_Budget'!C21</x:f>
        <x:v>0</x:v>
      </x:c>
      <x:c r="C18" s="183" t="n">
        <x:f>'07_Budget'!D21</x:f>
        <x:v>0</x:v>
      </x:c>
    </x:row>
    <x:row r="21" ht="24" customHeight="1">
      <x:c r="A21" s="11" t="str">
        <x:v>Prévision — 13 semaines</x:v>
      </x:c>
      <x:c r="B21" s="11" t="str">
        <x:v>Prévision — 13 semaines</x:v>
      </x:c>
      <x:c r="C21" s="11" t="str">
        <x:v>Prévision — 13 semaines</x:v>
      </x:c>
      <x:c r="D21" s="11" t="str">
        <x:v>Prévision — 13 semaines</x:v>
      </x:c>
      <x:c r="E21" s="11" t="str">
        <x:v>Prévision — 13 semaines</x:v>
      </x:c>
      <x:c r="F21" s="11" t="str">
        <x:v>Prévision — 13 semaines</x:v>
      </x:c>
      <x:c r="G21" s="11" t="str">
        <x:v>Prévision — 13 semaines</x:v>
      </x:c>
      <x:c r="H21" s="11" t="str">
        <x:v>Prévision — 13 semaines</x:v>
      </x:c>
    </x:row>
    <x:row r="22" ht="28" customHeight="1">
      <x:c r="A22" s="88" t="str">
        <x:v>Semaine</x:v>
      </x:c>
      <x:c r="B22" s="89" t="str">
        <x:v>Solde clôture</x:v>
      </x:c>
    </x:row>
    <x:row r="23">
      <x:c r="A23" s="63" t="str">
        <x:v>S1</x:v>
      </x:c>
      <x:c r="B23" s="187" t="n">
        <x:f>'08_Trésorerie_13_semaines'!H5</x:f>
        <x:v>0</x:v>
      </x:c>
    </x:row>
    <x:row r="24">
      <x:c r="A24" s="66" t="str">
        <x:v>S2</x:v>
      </x:c>
      <x:c r="B24" s="97" t="n">
        <x:f>'08_Trésorerie_13_semaines'!H6</x:f>
        <x:v>0</x:v>
      </x:c>
    </x:row>
    <x:row r="25">
      <x:c r="A25" s="66" t="str">
        <x:v>S3</x:v>
      </x:c>
      <x:c r="B25" s="97" t="n">
        <x:f>'08_Trésorerie_13_semaines'!H7</x:f>
        <x:v>0</x:v>
      </x:c>
    </x:row>
    <x:row r="26">
      <x:c r="A26" s="66" t="str">
        <x:v>S4</x:v>
      </x:c>
      <x:c r="B26" s="97" t="n">
        <x:f>'08_Trésorerie_13_semaines'!H8</x:f>
        <x:v>0</x:v>
      </x:c>
    </x:row>
    <x:row r="27">
      <x:c r="A27" s="66" t="str">
        <x:v>S5</x:v>
      </x:c>
      <x:c r="B27" s="97" t="n">
        <x:f>'08_Trésorerie_13_semaines'!H9</x:f>
        <x:v>0</x:v>
      </x:c>
    </x:row>
    <x:row r="28">
      <x:c r="A28" s="66" t="str">
        <x:v>S6</x:v>
      </x:c>
      <x:c r="B28" s="97" t="n">
        <x:f>'08_Trésorerie_13_semaines'!H10</x:f>
        <x:v>0</x:v>
      </x:c>
    </x:row>
    <x:row r="29">
      <x:c r="A29" s="66" t="str">
        <x:v>S7</x:v>
      </x:c>
      <x:c r="B29" s="97" t="n">
        <x:f>'08_Trésorerie_13_semaines'!H11</x:f>
        <x:v>0</x:v>
      </x:c>
    </x:row>
    <x:row r="30">
      <x:c r="A30" s="66" t="str">
        <x:v>S8</x:v>
      </x:c>
      <x:c r="B30" s="97" t="n">
        <x:f>'08_Trésorerie_13_semaines'!H12</x:f>
        <x:v>0</x:v>
      </x:c>
    </x:row>
    <x:row r="31">
      <x:c r="A31" s="66" t="str">
        <x:v>S9</x:v>
      </x:c>
      <x:c r="B31" s="97" t="n">
        <x:f>'08_Trésorerie_13_semaines'!H13</x:f>
        <x:v>0</x:v>
      </x:c>
    </x:row>
    <x:row r="32">
      <x:c r="A32" s="66" t="str">
        <x:v>S10</x:v>
      </x:c>
      <x:c r="B32" s="97" t="n">
        <x:f>'08_Trésorerie_13_semaines'!H14</x:f>
        <x:v>0</x:v>
      </x:c>
    </x:row>
    <x:row r="33">
      <x:c r="A33" s="66" t="str">
        <x:v>S11</x:v>
      </x:c>
      <x:c r="B33" s="97" t="n">
        <x:f>'08_Trésorerie_13_semaines'!H15</x:f>
        <x:v>0</x:v>
      </x:c>
    </x:row>
    <x:row r="34">
      <x:c r="A34" s="66" t="str">
        <x:v>S12</x:v>
      </x:c>
      <x:c r="B34" s="97" t="n">
        <x:f>'08_Trésorerie_13_semaines'!H16</x:f>
        <x:v>0</x:v>
      </x:c>
    </x:row>
    <x:row r="35">
      <x:c r="A35" s="69" t="str">
        <x:v>S13</x:v>
      </x:c>
      <x:c r="B35" s="183" t="n">
        <x:f>'08_Trésorerie_13_semaines'!H17</x:f>
        <x:v>0</x:v>
      </x:c>
    </x:row>
  </x:sheetData>
  <x:mergeCells>
    <x:mergeCell ref="A1:R1"/>
    <x:mergeCell ref="A2:R2"/>
    <x:mergeCell ref="A4:H4"/>
    <x:mergeCell ref="A11:H11"/>
    <x:mergeCell ref="A21:H21"/>
  </x:mergeCells>
  <x:pageMargins left="0.7" right="0.7" top="0.75" bottom="0.75" header="0.3" footer="0.3"/>
  <x:drawing xmlns:r="http://schemas.openxmlformats.org/officeDocument/2006/relationships" r:id="R11fc6fbe922d49ef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.630000114440918" hidden="0" customWidth="1"/>
    <x:col min="2" max="2" width="41.25" hidden="0" customWidth="1"/>
    <x:col min="3" max="3" width="11.880000114440918" hidden="0" customWidth="1"/>
    <x:col min="4" max="4" width="18.1299991607666" hidden="0" customWidth="1"/>
    <x:col min="5" max="5" width="11.880000114440918" hidden="0" customWidth="1"/>
    <x:col min="6" max="6" width="20" hidden="0" customWidth="1"/>
    <x:col min="7" max="7" width="14.380000114440918" hidden="0" customWidth="1"/>
    <x:col min="8" max="8" width="27.5" hidden="0" customWidth="1"/>
  </x:cols>
  <x:sheetData>
    <x:row r="1" ht="34" customHeight="1">
      <x:c r="A1" s="4" t="str">
        <x:v>11 — Clôture mensuelle</x:v>
      </x:c>
      <x:c r="B1" s="4" t="str">
        <x:v>11 — Clôture mensuelle</x:v>
      </x:c>
      <x:c r="C1" s="4" t="str">
        <x:v>11 — Clôture mensuelle</x:v>
      </x:c>
      <x:c r="D1" s="4" t="str">
        <x:v>11 — Clôture mensuelle</x:v>
      </x:c>
      <x:c r="E1" s="4" t="str">
        <x:v>11 — Clôture mensuelle</x:v>
      </x:c>
      <x:c r="F1" s="4" t="str">
        <x:v>11 — Clôture mensuelle</x:v>
      </x:c>
      <x:c r="G1" s="4" t="str">
        <x:v>11 — Clôture mensuelle</x:v>
      </x:c>
      <x:c r="H1" s="4" t="str">
        <x:v>11 — Clôture mensuelle</x:v>
      </x:c>
    </x:row>
    <x:row r="2" ht="28" customHeight="1">
      <x:c r="A2" s="8" t="str">
        <x:v>Un contrôle n’est terminé que si sa preuve est classée et l’écart traité ou attribué.</x:v>
      </x:c>
      <x:c r="B2" s="8" t="str">
        <x:v>Un contrôle n’est terminé que si sa preuve est classée et l’écart traité ou attribué.</x:v>
      </x:c>
      <x:c r="C2" s="8" t="str">
        <x:v>Un contrôle n’est terminé que si sa preuve est classée et l’écart traité ou attribué.</x:v>
      </x:c>
      <x:c r="D2" s="8" t="str">
        <x:v>Un contrôle n’est terminé que si sa preuve est classée et l’écart traité ou attribué.</x:v>
      </x:c>
      <x:c r="E2" s="8" t="str">
        <x:v>Un contrôle n’est terminé que si sa preuve est classée et l’écart traité ou attribué.</x:v>
      </x:c>
      <x:c r="F2" s="8" t="str">
        <x:v>Un contrôle n’est terminé que si sa preuve est classée et l’écart traité ou attribué.</x:v>
      </x:c>
      <x:c r="G2" s="8" t="str">
        <x:v>Un contrôle n’est terminé que si sa preuve est classée et l’écart traité ou attribué.</x:v>
      </x:c>
      <x:c r="H2" s="8" t="str">
        <x:v>Un contrôle n’est terminé que si sa preuve est classée et l’écart traité ou attribué.</x:v>
      </x:c>
    </x:row>
    <x:row r="4" ht="24" customHeight="1">
      <x:c r="A4" s="11" t="str">
        <x:v>Statut du modèle</x:v>
      </x:c>
      <x:c r="B4" s="11" t="str">
        <x:v>Statut du modèle</x:v>
      </x:c>
      <x:c r="C4" s="11" t="str">
        <x:v>Statut du modèle</x:v>
      </x:c>
      <x:c r="D4" s="11" t="str">
        <x:v>Statut du modèle</x:v>
      </x:c>
      <x:c r="E4" s="11" t="str">
        <x:v>Statut du modèle</x:v>
      </x:c>
      <x:c r="F4" s="11" t="str">
        <x:v>Statut du modèle</x:v>
      </x:c>
      <x:c r="G4" s="11" t="str">
        <x:v>Statut du modèle</x:v>
      </x:c>
      <x:c r="H4" s="11" t="str">
        <x:v>Statut du modèle</x:v>
      </x:c>
    </x:row>
    <x:row r="5" ht="28" customHeight="1">
      <x:c r="A5" s="88" t="str">
        <x:v>Contrôle</x:v>
      </x:c>
      <x:c r="B5" s="100"/>
      <x:c r="C5" s="89" t="str">
        <x:v>Résultat</x:v>
      </x:c>
    </x:row>
    <x:row r="6">
      <x:c r="A6" s="63" t="str">
        <x:v>Lignes journal en erreur</x:v>
      </x:c>
      <x:c r="B6" s="64"/>
      <x:c r="C6" s="94" t="n">
        <x:f>COUNTIF('03_Journal'!$T$5:$T$124,"&lt;&gt;OK")-COUNTBLANK('03_Journal'!$A$5:$A$124)</x:f>
        <x:v>0</x:v>
      </x:c>
    </x:row>
    <x:row r="7">
      <x:c r="A7" s="66" t="str">
        <x:v>Rapprochements avec écart</x:v>
      </x:c>
      <x:c r="B7" s="67"/>
      <x:c r="C7" s="95" t="n">
        <x:f>COUNTIF('04_Rapprochement'!$I$5:$I$16,"Écart")</x:f>
        <x:v>0</x:v>
      </x:c>
    </x:row>
    <x:row r="8">
      <x:c r="A8" s="66" t="str">
        <x:v>Écart de caisse</x:v>
      </x:c>
      <x:c r="B8" s="67"/>
      <x:c r="C8" s="97" t="n">
        <x:f>'05_Caisse'!B10</x:f>
        <x:v>0</x:v>
      </x:c>
    </x:row>
    <x:row r="9">
      <x:c r="A9" s="69" t="str">
        <x:v>MODEL STATUS</x:v>
      </x:c>
      <x:c r="B9" s="70"/>
      <x:c r="C9" s="96" t="str">
        <x:f>IF(AND(C6=0,C7=0,ABS(C8)&lt;0.01),"PASS","À FINALISER")</x:f>
        <x:v>PASS</x:v>
      </x:c>
    </x:row>
    <x:row r="12" ht="24" customHeight="1">
      <x:c r="A12" s="11" t="str">
        <x:v>Checklist de clôture</x:v>
      </x:c>
      <x:c r="B12" s="11" t="str">
        <x:v>Checklist de clôture</x:v>
      </x:c>
      <x:c r="C12" s="11" t="str">
        <x:v>Checklist de clôture</x:v>
      </x:c>
      <x:c r="D12" s="11" t="str">
        <x:v>Checklist de clôture</x:v>
      </x:c>
      <x:c r="E12" s="11" t="str">
        <x:v>Checklist de clôture</x:v>
      </x:c>
      <x:c r="F12" s="11" t="str">
        <x:v>Checklist de clôture</x:v>
      </x:c>
      <x:c r="G12" s="11" t="str">
        <x:v>Checklist de clôture</x:v>
      </x:c>
      <x:c r="H12" s="11" t="str">
        <x:v>Checklist de clôture</x:v>
      </x:c>
    </x:row>
    <x:row r="13" ht="28" customHeight="1">
      <x:c r="A13" s="88" t="str">
        <x:v>#</x:v>
      </x:c>
      <x:c r="B13" s="100" t="str">
        <x:v>Tâche</x:v>
      </x:c>
      <x:c r="C13" s="100" t="str">
        <x:v>Statut</x:v>
      </x:c>
      <x:c r="D13" s="100" t="str">
        <x:v>Responsable</x:v>
      </x:c>
      <x:c r="E13" s="100" t="str">
        <x:v>Échéance</x:v>
      </x:c>
      <x:c r="F13" s="100" t="str">
        <x:v>Preuve</x:v>
      </x:c>
      <x:c r="G13" s="100" t="str">
        <x:v>Lien / ID</x:v>
      </x:c>
      <x:c r="H13" s="89" t="str">
        <x:v>Note</x:v>
      </x:c>
    </x:row>
    <x:row r="14">
      <x:c r="A14" s="42" t="str">
        <x:v>1</x:v>
      </x:c>
      <x:c r="B14" s="43" t="str">
        <x:v>Télécharger les relevés de tous les comptes</x:v>
      </x:c>
      <x:c r="C14" s="102" t="str">
        <x:v>À faire</x:v>
      </x:c>
      <x:c r="D14" s="102" t="str">
        <x:v>Trésorier</x:v>
      </x:c>
      <x:c r="E14" s="194"/>
      <x:c r="F14" s="102" t="str">
        <x:v>Relevés classés</x:v>
      </x:c>
      <x:c r="G14" s="102" t="str"/>
      <x:c r="H14" s="90" t="str"/>
    </x:row>
    <x:row r="15">
      <x:c r="A15" s="45" t="str">
        <x:v>2</x:v>
      </x:c>
      <x:c r="B15" s="46" t="str">
        <x:v>Exporter la plateforme et relier brut, frais et net</x:v>
      </x:c>
      <x:c r="C15" s="104" t="str">
        <x:v>À faire</x:v>
      </x:c>
      <x:c r="D15" s="104" t="str">
        <x:v>Trésorier</x:v>
      </x:c>
      <x:c r="E15" s="195"/>
      <x:c r="F15" s="104" t="str">
        <x:v>Export classé</x:v>
      </x:c>
      <x:c r="G15" s="104" t="str"/>
      <x:c r="H15" s="91" t="str"/>
    </x:row>
    <x:row r="16">
      <x:c r="A16" s="45" t="str">
        <x:v>3</x:v>
      </x:c>
      <x:c r="B16" s="46" t="str">
        <x:v>Vider le dossier À traiter ou ouvrir une exception</x:v>
      </x:c>
      <x:c r="C16" s="104" t="str">
        <x:v>À faire</x:v>
      </x:c>
      <x:c r="D16" s="104" t="str">
        <x:v>Trésorier</x:v>
      </x:c>
      <x:c r="E16" s="195"/>
      <x:c r="F16" s="104" t="str">
        <x:v>Dossier / registre</x:v>
      </x:c>
      <x:c r="G16" s="104" t="str"/>
      <x:c r="H16" s="91" t="str"/>
    </x:row>
    <x:row r="17">
      <x:c r="A17" s="45" t="str">
        <x:v>4</x:v>
      </x:c>
      <x:c r="B17" s="46" t="str">
        <x:v>Rapprocher le compte courant</x:v>
      </x:c>
      <x:c r="C17" s="104" t="str">
        <x:v>À faire</x:v>
      </x:c>
      <x:c r="D17" s="104" t="str">
        <x:v>Trésorier</x:v>
      </x:c>
      <x:c r="E17" s="195"/>
      <x:c r="F17" s="104" t="str">
        <x:v>État signé</x:v>
      </x:c>
      <x:c r="G17" s="104" t="str"/>
      <x:c r="H17" s="91" t="str"/>
    </x:row>
    <x:row r="18">
      <x:c r="A18" s="45" t="str">
        <x:v>5</x:v>
      </x:c>
      <x:c r="B18" s="46" t="str">
        <x:v>Vérifier le livret</x:v>
      </x:c>
      <x:c r="C18" s="104" t="str">
        <x:v>À faire</x:v>
      </x:c>
      <x:c r="D18" s="104" t="str">
        <x:v>Trésorier</x:v>
      </x:c>
      <x:c r="E18" s="195"/>
      <x:c r="F18" s="104" t="str">
        <x:v>Relevé = journal</x:v>
      </x:c>
      <x:c r="G18" s="104" t="str"/>
      <x:c r="H18" s="91" t="str"/>
    </x:row>
    <x:row r="19">
      <x:c r="A19" s="45" t="str">
        <x:v>6</x:v>
      </x:c>
      <x:c r="B19" s="46" t="str">
        <x:v>Compter la caisse à deux</x:v>
      </x:c>
      <x:c r="C19" s="104" t="str">
        <x:v>À faire</x:v>
      </x:c>
      <x:c r="D19" s="104" t="str">
        <x:v>Deux personnes</x:v>
      </x:c>
      <x:c r="E19" s="195"/>
      <x:c r="F19" s="104" t="str">
        <x:v>Feuille de comptage</x:v>
      </x:c>
      <x:c r="G19" s="104" t="str"/>
      <x:c r="H19" s="91" t="str"/>
    </x:row>
    <x:row r="20">
      <x:c r="A20" s="45" t="str">
        <x:v>7</x:v>
      </x:c>
      <x:c r="B20" s="46" t="str">
        <x:v>Revoir les chèques et engagements en circulation</x:v>
      </x:c>
      <x:c r="C20" s="104" t="str">
        <x:v>À faire</x:v>
      </x:c>
      <x:c r="D20" s="104" t="str">
        <x:v>Trésorier</x:v>
      </x:c>
      <x:c r="E20" s="195"/>
      <x:c r="F20" s="104" t="str">
        <x:v>Registre à jour</x:v>
      </x:c>
      <x:c r="G20" s="104" t="str"/>
      <x:c r="H20" s="91" t="str"/>
    </x:row>
    <x:row r="21">
      <x:c r="A21" s="45" t="str">
        <x:v>8</x:v>
      </x:c>
      <x:c r="B21" s="46" t="str">
        <x:v>Mettre à jour cotisations et projets affectés</x:v>
      </x:c>
      <x:c r="C21" s="104" t="str">
        <x:v>À faire</x:v>
      </x:c>
      <x:c r="D21" s="104" t="str">
        <x:v>Trésorier</x:v>
      </x:c>
      <x:c r="E21" s="195"/>
      <x:c r="F21" s="104" t="str">
        <x:v>Tableaux à jour</x:v>
      </x:c>
      <x:c r="G21" s="104" t="str"/>
      <x:c r="H21" s="91" t="str"/>
    </x:row>
    <x:row r="22">
      <x:c r="A22" s="45" t="str">
        <x:v>9</x:v>
      </x:c>
      <x:c r="B22" s="46" t="str">
        <x:v>Comparer budget et réalisé</x:v>
      </x:c>
      <x:c r="C22" s="104" t="str">
        <x:v>À faire</x:v>
      </x:c>
      <x:c r="D22" s="104" t="str">
        <x:v>Trésorier</x:v>
      </x:c>
      <x:c r="E22" s="195"/>
      <x:c r="F22" s="104" t="str">
        <x:v>Écarts commentés</x:v>
      </x:c>
      <x:c r="G22" s="104" t="str"/>
      <x:c r="H22" s="91" t="str"/>
    </x:row>
    <x:row r="23">
      <x:c r="A23" s="45" t="str">
        <x:v>10</x:v>
      </x:c>
      <x:c r="B23" s="46" t="str">
        <x:v>Actualiser la prévision à 13 semaines</x:v>
      </x:c>
      <x:c r="C23" s="104" t="str">
        <x:v>À faire</x:v>
      </x:c>
      <x:c r="D23" s="104" t="str">
        <x:v>Trésorier</x:v>
      </x:c>
      <x:c r="E23" s="195"/>
      <x:c r="F23" s="104" t="str">
        <x:v>Scénario revu</x:v>
      </x:c>
      <x:c r="G23" s="104" t="str"/>
      <x:c r="H23" s="91" t="str"/>
    </x:row>
    <x:row r="24">
      <x:c r="A24" s="45" t="str">
        <x:v>11</x:v>
      </x:c>
      <x:c r="B24" s="46" t="str">
        <x:v>Sauvegarder et tester une restauration</x:v>
      </x:c>
      <x:c r="C24" s="104" t="str">
        <x:v>À faire</x:v>
      </x:c>
      <x:c r="D24" s="104" t="str">
        <x:v>Trésorier / remplaçant</x:v>
      </x:c>
      <x:c r="E24" s="195"/>
      <x:c r="F24" s="104" t="str">
        <x:v>Test daté</x:v>
      </x:c>
      <x:c r="G24" s="104" t="str"/>
      <x:c r="H24" s="91" t="str"/>
    </x:row>
    <x:row r="25">
      <x:c r="A25" s="48" t="str">
        <x:v>12</x:v>
      </x:c>
      <x:c r="B25" s="49" t="str">
        <x:v>Faire relire et dater la clôture</x:v>
      </x:c>
      <x:c r="C25" s="106" t="str">
        <x:v>À faire</x:v>
      </x:c>
      <x:c r="D25" s="106" t="str">
        <x:v>Personne désignée</x:v>
      </x:c>
      <x:c r="E25" s="196"/>
      <x:c r="F25" s="106" t="str">
        <x:v>Visa / note</x:v>
      </x:c>
      <x:c r="G25" s="106" t="str"/>
      <x:c r="H25" s="107" t="str"/>
    </x:row>
  </x:sheetData>
  <x:mergeCells>
    <x:mergeCell ref="A1:H1"/>
    <x:mergeCell ref="A2:H2"/>
    <x:mergeCell ref="A4:H4"/>
    <x:mergeCell ref="A5:B5"/>
    <x:mergeCell ref="A6:B6"/>
    <x:mergeCell ref="A7:B7"/>
    <x:mergeCell ref="A8:B8"/>
    <x:mergeCell ref="A9:B9"/>
    <x:mergeCell ref="A12:H12"/>
  </x:mergeCells>
  <x:conditionalFormatting sqref="C9:C9">
    <x:cfRule type="containsText" dxfId="17" priority="1" operator="containsText" text="PASS"/>
    <x:cfRule type="containsText" dxfId="18" priority="2" operator="containsText" text="FINALISER"/>
  </x:conditionalFormatting>
  <x:conditionalFormatting sqref="C14:C25">
    <x:cfRule type="containsText" dxfId="19" priority="3" operator="containsText" text="Terminé"/>
    <x:cfRule type="containsText" dxfId="20" priority="4" operator="containsText" text="Bloqué"/>
  </x:conditionalFormatting>
  <x:dataValidations count="1">
    <x:dataValidation type="list" sqref="C14:C25">
      <x:formula1>"À faire,En cours,Terminé,Bloqué,N/A"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380000114440918" hidden="0" customWidth="1"/>
    <x:col min="2" max="2" width="11.25" hidden="0" customWidth="1"/>
    <x:col min="3" max="3" width="35" hidden="0" customWidth="1"/>
    <x:col min="4" max="4" width="16.25" hidden="0" customWidth="1"/>
    <x:col min="5" max="5" width="13.130000114440918" hidden="0" customWidth="1"/>
    <x:col min="6" max="6" width="11.25" hidden="0" customWidth="1"/>
    <x:col min="7" max="7" width="14.380000114440918" hidden="0" customWidth="1"/>
    <x:col min="8" max="8" width="13.75" hidden="0" customWidth="1"/>
    <x:col min="9" max="9" width="26.25" hidden="0" customWidth="1"/>
    <x:col min="10" max="10" width="13.130000114440918" hidden="0" customWidth="1"/>
    <x:col min="11" max="11" width="12.5" hidden="0" customWidth="1"/>
    <x:col min="12" max="12" width="13.130000114440918" hidden="0" customWidth="1"/>
  </x:cols>
  <x:sheetData>
    <x:row r="1" ht="34" customHeight="1">
      <x:c r="A1" s="4" t="str">
        <x:v>12 — Exemple réconcilié : La Traverse</x:v>
      </x:c>
      <x:c r="B1" s="4" t="str">
        <x:v>12 — Exemple réconcilié : La Traverse</x:v>
      </x:c>
      <x:c r="C1" s="4" t="str">
        <x:v>12 — Exemple réconcilié : La Traverse</x:v>
      </x:c>
      <x:c r="D1" s="4" t="str">
        <x:v>12 — Exemple réconcilié : La Traverse</x:v>
      </x:c>
      <x:c r="E1" s="4" t="str">
        <x:v>12 — Exemple réconcilié : La Traverse</x:v>
      </x:c>
      <x:c r="F1" s="4" t="str">
        <x:v>12 — Exemple réconcilié : La Traverse</x:v>
      </x:c>
      <x:c r="G1" s="4" t="str">
        <x:v>12 — Exemple réconcilié : La Traverse</x:v>
      </x:c>
      <x:c r="H1" s="4" t="str">
        <x:v>12 — Exemple réconcilié : La Traverse</x:v>
      </x:c>
      <x:c r="I1" s="4" t="str">
        <x:v>12 — Exemple réconcilié : La Traverse</x:v>
      </x:c>
      <x:c r="J1" s="4" t="str">
        <x:v>12 — Exemple réconcilié : La Traverse</x:v>
      </x:c>
      <x:c r="K1" s="4" t="str">
        <x:v>12 — Exemple réconcilié : La Traverse</x:v>
      </x:c>
      <x:c r="L1" s="4" t="str">
        <x:v>12 — Exemple réconcilié : La Traverse</x:v>
      </x:c>
    </x:row>
    <x:row r="2" ht="28" customHeight="1">
      <x:c r="A2" s="8" t="str">
        <x:v>Cas fictif — exercice 01/07/2025 au 30/06/2026 — toutes les équations de contrôle doivent retomber.</x:v>
      </x:c>
      <x:c r="B2" s="8" t="str">
        <x:v>Cas fictif — exercice 01/07/2025 au 30/06/2026 — toutes les équations de contrôle doivent retomber.</x:v>
      </x:c>
      <x:c r="C2" s="8" t="str">
        <x:v>Cas fictif — exercice 01/07/2025 au 30/06/2026 — toutes les équations de contrôle doivent retomber.</x:v>
      </x:c>
      <x:c r="D2" s="8" t="str">
        <x:v>Cas fictif — exercice 01/07/2025 au 30/06/2026 — toutes les équations de contrôle doivent retomber.</x:v>
      </x:c>
      <x:c r="E2" s="8" t="str">
        <x:v>Cas fictif — exercice 01/07/2025 au 30/06/2026 — toutes les équations de contrôle doivent retomber.</x:v>
      </x:c>
      <x:c r="F2" s="8" t="str">
        <x:v>Cas fictif — exercice 01/07/2025 au 30/06/2026 — toutes les équations de contrôle doivent retomber.</x:v>
      </x:c>
      <x:c r="G2" s="8" t="str">
        <x:v>Cas fictif — exercice 01/07/2025 au 30/06/2026 — toutes les équations de contrôle doivent retomber.</x:v>
      </x:c>
      <x:c r="H2" s="8" t="str">
        <x:v>Cas fictif — exercice 01/07/2025 au 30/06/2026 — toutes les équations de contrôle doivent retomber.</x:v>
      </x:c>
      <x:c r="I2" s="8" t="str">
        <x:v>Cas fictif — exercice 01/07/2025 au 30/06/2026 — toutes les équations de contrôle doivent retomber.</x:v>
      </x:c>
      <x:c r="J2" s="8" t="str">
        <x:v>Cas fictif — exercice 01/07/2025 au 30/06/2026 — toutes les équations de contrôle doivent retomber.</x:v>
      </x:c>
      <x:c r="K2" s="8" t="str">
        <x:v>Cas fictif — exercice 01/07/2025 au 30/06/2026 — toutes les équations de contrôle doivent retomber.</x:v>
      </x:c>
      <x:c r="L2" s="8" t="str">
        <x:v>Cas fictif — exercice 01/07/2025 au 30/06/2026 — toutes les équations de contrôle doivent retomber.</x:v>
      </x:c>
    </x:row>
    <x:row r="4" ht="28" customHeight="1">
      <x:c r="A4" s="88" t="str">
        <x:v>Recettes</x:v>
      </x:c>
      <x:c r="B4" s="100" t="str">
        <x:v>Dépenses</x:v>
      </x:c>
      <x:c r="C4" s="100" t="str">
        <x:v>Excédent</x:v>
      </x:c>
      <x:c r="D4" s="100" t="str">
        <x:v>Courant</x:v>
      </x:c>
      <x:c r="E4" s="100" t="str">
        <x:v>Livret</x:v>
      </x:c>
      <x:c r="F4" s="100" t="str">
        <x:v>Caisse</x:v>
      </x:c>
      <x:c r="G4" s="100" t="str">
        <x:v>Trésorerie</x:v>
      </x:c>
      <x:c r="H4" s="89" t="str">
        <x:v>Fonds affectés</x:v>
      </x:c>
    </x:row>
    <x:row r="5">
      <x:c r="A5" s="235" t="n">
        <x:f>SUM(E9:E47)</x:f>
        <x:v>15000</x:v>
      </x:c>
      <x:c r="B5" s="235" t="n">
        <x:f>SUM(F9:F47)+SUM(G9:G47)</x:f>
        <x:v>9293</x:v>
      </x:c>
      <x:c r="C5" s="235" t="n">
        <x:f>SUM(H9:H47)</x:f>
        <x:v>5706.999999999999</x:v>
      </x:c>
      <x:c r="D5" s="204" t="n">
        <x:v>8704.5</x:v>
      </x:c>
      <x:c r="E5" s="204" t="n">
        <x:v>3835</x:v>
      </x:c>
      <x:c r="F5" s="204" t="n">
        <x:v>367.5</x:v>
      </x:c>
      <x:c r="G5" s="235" t="n">
        <x:f>SUM(D5:F5)</x:f>
        <x:v>12907</x:v>
      </x:c>
      <x:c r="H5" s="204" t="n">
        <x:v>158.9</x:v>
      </x:c>
    </x:row>
    <x:row r="8" ht="28" customHeight="1">
      <x:c r="A8" s="88" t="str">
        <x:v>ID</x:v>
      </x:c>
      <x:c r="B8" s="100" t="str">
        <x:v>Date</x:v>
      </x:c>
      <x:c r="C8" s="100" t="str">
        <x:v>Libellé</x:v>
      </x:c>
      <x:c r="D8" s="100" t="str">
        <x:v>Compte / moyen</x:v>
      </x:c>
      <x:c r="E8" s="100" t="str">
        <x:v>Recette brute</x:v>
      </x:c>
      <x:c r="F8" s="100" t="str">
        <x:v>Frais</x:v>
      </x:c>
      <x:c r="G8" s="100" t="str">
        <x:v>Dépense hors frais</x:v>
      </x:c>
      <x:c r="H8" s="100" t="str">
        <x:v>Impact résultat</x:v>
      </x:c>
      <x:c r="I8" s="89" t="str">
        <x:v>Statut</x:v>
      </x:c>
    </x:row>
    <x:row r="9">
      <x:c r="A9" s="217" t="str">
        <x:v>O01</x:v>
      </x:c>
      <x:c r="B9" s="229" t="n">
        <x:v>45845.5</x:v>
      </x:c>
      <x:c r="C9" s="218" t="str">
        <x:v>Cotisations normales, 73 adhérents</x:v>
      </x:c>
      <x:c r="D9" s="218" t="str">
        <x:v>Courant</x:v>
      </x:c>
      <x:c r="E9" s="232" t="n">
        <x:v>3285</x:v>
      </x:c>
      <x:c r="F9" s="232" t="n">
        <x:v>0</x:v>
      </x:c>
      <x:c r="G9" s="232" t="n">
        <x:v>0</x:v>
      </x:c>
      <x:c r="H9" s="174" t="n">
        <x:f>E9-F9-G9</x:f>
        <x:v>3285</x:v>
      </x:c>
      <x:c r="I9" s="219" t="str">
        <x:v>Conforme</x:v>
      </x:c>
    </x:row>
    <x:row r="10">
      <x:c r="A10" s="220" t="str">
        <x:v>O02</x:v>
      </x:c>
      <x:c r="B10" s="230" t="n">
        <x:v>45850.5</x:v>
      </x:c>
      <x:c r="C10" s="221" t="str">
        <x:v>Cotisations réduites, 14 adhérents</x:v>
      </x:c>
      <x:c r="D10" s="221" t="str">
        <x:v>Courant</x:v>
      </x:c>
      <x:c r="E10" s="233" t="n">
        <x:v>350</x:v>
      </x:c>
      <x:c r="F10" s="233" t="n">
        <x:v>0</x:v>
      </x:c>
      <x:c r="G10" s="233" t="n">
        <x:v>0</x:v>
      </x:c>
      <x:c r="H10" s="176" t="n">
        <x:f>E10-F10-G10</x:f>
        <x:v>350</x:v>
      </x:c>
      <x:c r="I10" s="222" t="str">
        <x:v>Conforme</x:v>
      </x:c>
    </x:row>
    <x:row r="11">
      <x:c r="A11" s="220" t="str">
        <x:v>O03</x:v>
      </x:c>
      <x:c r="B11" s="230" t="n">
        <x:v>45857.5</x:v>
      </x:c>
      <x:c r="C11" s="221" t="str">
        <x:v>BilletWeb — ateliers d’été</x:v>
      </x:c>
      <x:c r="D11" s="221" t="str">
        <x:v>Courant</x:v>
      </x:c>
      <x:c r="E11" s="233" t="n">
        <x:v>720</x:v>
      </x:c>
      <x:c r="F11" s="233" t="n">
        <x:v>25.2</x:v>
      </x:c>
      <x:c r="G11" s="233" t="n">
        <x:v>0</x:v>
      </x:c>
      <x:c r="H11" s="176" t="n">
        <x:f>E11-F11-G11</x:f>
        <x:v>694.8</x:v>
      </x:c>
      <x:c r="I11" s="222" t="str">
        <x:v>Brut/frais/net ventilés</x:v>
      </x:c>
    </x:row>
    <x:row r="12">
      <x:c r="A12" s="220" t="str">
        <x:v>O04</x:v>
      </x:c>
      <x:c r="B12" s="230" t="n">
        <x:v>45872.5</x:v>
      </x:c>
      <x:c r="C12" s="221" t="str">
        <x:v>Assurance annuelle</x:v>
      </x:c>
      <x:c r="D12" s="221" t="str">
        <x:v>Courant</x:v>
      </x:c>
      <x:c r="E12" s="233" t="n">
        <x:v>0</x:v>
      </x:c>
      <x:c r="F12" s="233" t="n">
        <x:v>0</x:v>
      </x:c>
      <x:c r="G12" s="233" t="n">
        <x:v>620</x:v>
      </x:c>
      <x:c r="H12" s="176" t="n">
        <x:f>E12-F12-G12</x:f>
        <x:v>-620</x:v>
      </x:c>
      <x:c r="I12" s="222" t="str">
        <x:v>Conforme</x:v>
      </x:c>
    </x:row>
    <x:row r="13">
      <x:c r="A13" s="220" t="str">
        <x:v>O05</x:v>
      </x:c>
      <x:c r="B13" s="230" t="n">
        <x:v>45886.5</x:v>
      </x:c>
      <x:c r="C13" s="221" t="str">
        <x:v>Matériel pour ateliers</x:v>
      </x:c>
      <x:c r="D13" s="221" t="str">
        <x:v>Courant</x:v>
      </x:c>
      <x:c r="E13" s="233" t="n">
        <x:v>0</x:v>
      </x:c>
      <x:c r="F13" s="233" t="n">
        <x:v>0</x:v>
      </x:c>
      <x:c r="G13" s="233" t="n">
        <x:v>365.4</x:v>
      </x:c>
      <x:c r="H13" s="176" t="n">
        <x:f>E13-F13-G13</x:f>
        <x:v>-365.4</x:v>
      </x:c>
      <x:c r="I13" s="222" t="str">
        <x:v>Conforme</x:v>
      </x:c>
    </x:row>
    <x:row r="14">
      <x:c r="A14" s="220" t="str">
        <x:v>O06</x:v>
      </x:c>
      <x:c r="B14" s="230" t="n">
        <x:v>45893.5</x:v>
      </x:c>
      <x:c r="C14" s="221" t="str">
        <x:v>Recettes espèces des ateliers</x:v>
      </x:c>
      <x:c r="D14" s="221" t="str">
        <x:v>Caisse</x:v>
      </x:c>
      <x:c r="E14" s="233" t="n">
        <x:v>540</x:v>
      </x:c>
      <x:c r="F14" s="233" t="n">
        <x:v>0</x:v>
      </x:c>
      <x:c r="G14" s="233" t="n">
        <x:v>0</x:v>
      </x:c>
      <x:c r="H14" s="176" t="n">
        <x:f>E14-F14-G14</x:f>
        <x:v>540</x:v>
      </x:c>
      <x:c r="I14" s="222" t="str">
        <x:v>Pointée</x:v>
      </x:c>
    </x:row>
    <x:row r="15">
      <x:c r="A15" s="220" t="str">
        <x:v>O07</x:v>
      </x:c>
      <x:c r="B15" s="230" t="n">
        <x:v>45895.5</x:v>
      </x:c>
      <x:c r="C15" s="221" t="str">
        <x:v>Dépôt d’espèces 500 €</x:v>
      </x:c>
      <x:c r="D15" s="221" t="str">
        <x:v>Caisse → courant</x:v>
      </x:c>
      <x:c r="E15" s="233" t="n">
        <x:v>0</x:v>
      </x:c>
      <x:c r="F15" s="233" t="n">
        <x:v>0</x:v>
      </x:c>
      <x:c r="G15" s="233" t="n">
        <x:v>0</x:v>
      </x:c>
      <x:c r="H15" s="176" t="n">
        <x:f>E15-F15-G15</x:f>
        <x:v>0</x:v>
      </x:c>
      <x:c r="I15" s="222" t="str">
        <x:v>Virement interne neutre</x:v>
      </x:c>
    </x:row>
    <x:row r="16">
      <x:c r="A16" s="220" t="str">
        <x:v>O08</x:v>
      </x:c>
      <x:c r="B16" s="230" t="n">
        <x:v>45910.5</x:v>
      </x:c>
      <x:c r="C16" s="221" t="str">
        <x:v>Subvention Passeurs d’histoires</x:v>
      </x:c>
      <x:c r="D16" s="221" t="str">
        <x:v>Courant</x:v>
      </x:c>
      <x:c r="E16" s="233" t="n">
        <x:v>4500</x:v>
      </x:c>
      <x:c r="F16" s="233" t="n">
        <x:v>0</x:v>
      </x:c>
      <x:c r="G16" s="233" t="n">
        <x:v>0</x:v>
      </x:c>
      <x:c r="H16" s="176" t="n">
        <x:f>E16-F16-G16</x:f>
        <x:v>4500</x:v>
      </x:c>
      <x:c r="I16" s="222" t="str">
        <x:v>Projet suivi</x:v>
      </x:c>
    </x:row>
    <x:row r="17">
      <x:c r="A17" s="220" t="str">
        <x:v>O09</x:v>
      </x:c>
      <x:c r="B17" s="230" t="n">
        <x:v>45916.5</x:v>
      </x:c>
      <x:c r="C17" s="221" t="str">
        <x:v>Fournitures du projet</x:v>
      </x:c>
      <x:c r="D17" s="221" t="str">
        <x:v>Courant</x:v>
      </x:c>
      <x:c r="E17" s="233" t="n">
        <x:v>0</x:v>
      </x:c>
      <x:c r="F17" s="233" t="n">
        <x:v>0</x:v>
      </x:c>
      <x:c r="G17" s="233" t="n">
        <x:v>860</x:v>
      </x:c>
      <x:c r="H17" s="176" t="n">
        <x:f>E17-F17-G17</x:f>
        <x:v>-860</x:v>
      </x:c>
      <x:c r="I17" s="222" t="str">
        <x:v>Conforme</x:v>
      </x:c>
    </x:row>
    <x:row r="18">
      <x:c r="A18" s="220" t="str">
        <x:v>O10</x:v>
      </x:c>
      <x:c r="B18" s="230" t="n">
        <x:v>45923.5</x:v>
      </x:c>
      <x:c r="C18" s="221" t="str">
        <x:v>Acompte intervenant du projet</x:v>
      </x:c>
      <x:c r="D18" s="221" t="str">
        <x:v>Courant</x:v>
      </x:c>
      <x:c r="E18" s="233" t="n">
        <x:v>0</x:v>
      </x:c>
      <x:c r="F18" s="233" t="n">
        <x:v>0</x:v>
      </x:c>
      <x:c r="G18" s="233" t="n">
        <x:v>1200</x:v>
      </x:c>
      <x:c r="H18" s="176" t="n">
        <x:f>E18-F18-G18</x:f>
        <x:v>-1200</x:v>
      </x:c>
      <x:c r="I18" s="222" t="str">
        <x:v>Conforme</x:v>
      </x:c>
    </x:row>
    <x:row r="19">
      <x:c r="A19" s="220" t="str">
        <x:v>O11</x:v>
      </x:c>
      <x:c r="B19" s="230" t="n">
        <x:v>45934.5</x:v>
      </x:c>
      <x:c r="C19" s="221" t="str">
        <x:v>BilletWeb — cycle d’automne</x:v>
      </x:c>
      <x:c r="D19" s="221" t="str">
        <x:v>Courant</x:v>
      </x:c>
      <x:c r="E19" s="233" t="n">
        <x:v>960</x:v>
      </x:c>
      <x:c r="F19" s="233" t="n">
        <x:v>33.6</x:v>
      </x:c>
      <x:c r="G19" s="233" t="n">
        <x:v>0</x:v>
      </x:c>
      <x:c r="H19" s="176" t="n">
        <x:f>E19-F19-G19</x:f>
        <x:v>926.4</x:v>
      </x:c>
      <x:c r="I19" s="222" t="str">
        <x:v>Brut/frais/net ventilés</x:v>
      </x:c>
    </x:row>
    <x:row r="20">
      <x:c r="A20" s="220" t="str">
        <x:v>O12</x:v>
      </x:c>
      <x:c r="B20" s="230" t="n">
        <x:v>45948.5</x:v>
      </x:c>
      <x:c r="C20" s="221" t="str">
        <x:v>Solde intervenant du projet</x:v>
      </x:c>
      <x:c r="D20" s="221" t="str">
        <x:v>Courant</x:v>
      </x:c>
      <x:c r="E20" s="233" t="n">
        <x:v>0</x:v>
      </x:c>
      <x:c r="F20" s="233" t="n">
        <x:v>0</x:v>
      </x:c>
      <x:c r="G20" s="233" t="n">
        <x:v>1320</x:v>
      </x:c>
      <x:c r="H20" s="176" t="n">
        <x:f>E20-F20-G20</x:f>
        <x:v>-1320</x:v>
      </x:c>
      <x:c r="I20" s="222" t="str">
        <x:v>Conforme</x:v>
      </x:c>
    </x:row>
    <x:row r="21">
      <x:c r="A21" s="220" t="str">
        <x:v>O13</x:v>
      </x:c>
      <x:c r="B21" s="230" t="n">
        <x:v>45957.5</x:v>
      </x:c>
      <x:c r="C21" s="221" t="str">
        <x:v>Dépliants du projet</x:v>
      </x:c>
      <x:c r="D21" s="221" t="str">
        <x:v>Courant</x:v>
      </x:c>
      <x:c r="E21" s="233" t="n">
        <x:v>0</x:v>
      </x:c>
      <x:c r="F21" s="233" t="n">
        <x:v>0</x:v>
      </x:c>
      <x:c r="G21" s="233" t="n">
        <x:v>415.6</x:v>
      </x:c>
      <x:c r="H21" s="176" t="n">
        <x:f>E21-F21-G21</x:f>
        <x:v>-415.6</x:v>
      </x:c>
      <x:c r="I21" s="222" t="str">
        <x:v>Conforme</x:v>
      </x:c>
    </x:row>
    <x:row r="22">
      <x:c r="A22" s="220" t="str">
        <x:v>O14</x:v>
      </x:c>
      <x:c r="B22" s="230" t="n">
        <x:v>45970.5</x:v>
      </x:c>
      <x:c r="C22" s="221" t="str">
        <x:v>Billetterie espèces d’un atelier</x:v>
      </x:c>
      <x:c r="D22" s="221" t="str">
        <x:v>Caisse</x:v>
      </x:c>
      <x:c r="E22" s="233" t="n">
        <x:v>720</x:v>
      </x:c>
      <x:c r="F22" s="233" t="n">
        <x:v>0</x:v>
      </x:c>
      <x:c r="G22" s="233" t="n">
        <x:v>0</x:v>
      </x:c>
      <x:c r="H22" s="176" t="n">
        <x:f>E22-F22-G22</x:f>
        <x:v>720</x:v>
      </x:c>
      <x:c r="I22" s="222" t="str">
        <x:v>Pointée</x:v>
      </x:c>
    </x:row>
    <x:row r="23">
      <x:c r="A23" s="220" t="str">
        <x:v>O15</x:v>
      </x:c>
      <x:c r="B23" s="230" t="n">
        <x:v>45972.5</x:v>
      </x:c>
      <x:c r="C23" s="221" t="str">
        <x:v>Rafraîchissements atelier</x:v>
      </x:c>
      <x:c r="D23" s="221" t="str">
        <x:v>Caisse</x:v>
      </x:c>
      <x:c r="E23" s="233" t="n">
        <x:v>0</x:v>
      </x:c>
      <x:c r="F23" s="233" t="n">
        <x:v>0</x:v>
      </x:c>
      <x:c r="G23" s="233" t="n">
        <x:v>118.3</x:v>
      </x:c>
      <x:c r="H23" s="176" t="n">
        <x:f>E23-F23-G23</x:f>
        <x:v>-118.3</x:v>
      </x:c>
      <x:c r="I23" s="222" t="str">
        <x:v>Conforme</x:v>
      </x:c>
    </x:row>
    <x:row r="24">
      <x:c r="A24" s="220" t="str">
        <x:v>O16</x:v>
      </x:c>
      <x:c r="B24" s="230" t="n">
        <x:v>45976.5</x:v>
      </x:c>
      <x:c r="C24" s="221" t="str">
        <x:v>Dépôt d’espèces 700 €</x:v>
      </x:c>
      <x:c r="D24" s="221" t="str">
        <x:v>Caisse → courant</x:v>
      </x:c>
      <x:c r="E24" s="233" t="n">
        <x:v>0</x:v>
      </x:c>
      <x:c r="F24" s="233" t="n">
        <x:v>0</x:v>
      </x:c>
      <x:c r="G24" s="233" t="n">
        <x:v>0</x:v>
      </x:c>
      <x:c r="H24" s="176" t="n">
        <x:f>E24-F24-G24</x:f>
        <x:v>0</x:v>
      </x:c>
      <x:c r="I24" s="222" t="str">
        <x:v>Virement interne neutre</x:v>
      </x:c>
    </x:row>
    <x:row r="25">
      <x:c r="A25" s="220" t="str">
        <x:v>O17</x:v>
      </x:c>
      <x:c r="B25" s="230" t="n">
        <x:v>45983.5</x:v>
      </x:c>
      <x:c r="C25" s="221" t="str">
        <x:v>Intérêts du livret</x:v>
      </x:c>
      <x:c r="D25" s="221" t="str">
        <x:v>Livret</x:v>
      </x:c>
      <x:c r="E25" s="233" t="n">
        <x:v>35</x:v>
      </x:c>
      <x:c r="F25" s="233" t="n">
        <x:v>0</x:v>
      </x:c>
      <x:c r="G25" s="233" t="n">
        <x:v>0</x:v>
      </x:c>
      <x:c r="H25" s="176" t="n">
        <x:f>E25-F25-G25</x:f>
        <x:v>35</x:v>
      </x:c>
      <x:c r="I25" s="222" t="str">
        <x:v>Conforme</x:v>
      </x:c>
    </x:row>
    <x:row r="26">
      <x:c r="A26" s="220" t="str">
        <x:v>O18</x:v>
      </x:c>
      <x:c r="B26" s="230" t="n">
        <x:v>45992.5</x:v>
      </x:c>
      <x:c r="C26" s="221" t="str">
        <x:v>Mise en réserve 1 000 €</x:v>
      </x:c>
      <x:c r="D26" s="221" t="str">
        <x:v>Courant → livret</x:v>
      </x:c>
      <x:c r="E26" s="233" t="n">
        <x:v>0</x:v>
      </x:c>
      <x:c r="F26" s="233" t="n">
        <x:v>0</x:v>
      </x:c>
      <x:c r="G26" s="233" t="n">
        <x:v>0</x:v>
      </x:c>
      <x:c r="H26" s="176" t="n">
        <x:f>E26-F26-G26</x:f>
        <x:v>0</x:v>
      </x:c>
      <x:c r="I26" s="222" t="str">
        <x:v>Virement interne neutre</x:v>
      </x:c>
    </x:row>
    <x:row r="27">
      <x:c r="A27" s="220" t="str">
        <x:v>O19</x:v>
      </x:c>
      <x:c r="B27" s="230" t="n">
        <x:v>46002.5</x:v>
      </x:c>
      <x:c r="C27" s="221" t="str">
        <x:v>Hébergement du site</x:v>
      </x:c>
      <x:c r="D27" s="221" t="str">
        <x:v>Courant</x:v>
      </x:c>
      <x:c r="E27" s="233" t="n">
        <x:v>0</x:v>
      </x:c>
      <x:c r="F27" s="233" t="n">
        <x:v>0</x:v>
      </x:c>
      <x:c r="G27" s="233" t="n">
        <x:v>144</x:v>
      </x:c>
      <x:c r="H27" s="176" t="n">
        <x:f>E27-F27-G27</x:f>
        <x:v>-144</x:v>
      </x:c>
      <x:c r="I27" s="222" t="str">
        <x:v>Conforme</x:v>
      </x:c>
    </x:row>
    <x:row r="28">
      <x:c r="A28" s="220" t="str">
        <x:v>O20</x:v>
      </x:c>
      <x:c r="B28" s="230" t="n">
        <x:v>46011.5</x:v>
      </x:c>
      <x:c r="C28" s="221" t="str">
        <x:v>Location annuelle du stockage</x:v>
      </x:c>
      <x:c r="D28" s="221" t="str">
        <x:v>Courant</x:v>
      </x:c>
      <x:c r="E28" s="233" t="n">
        <x:v>0</x:v>
      </x:c>
      <x:c r="F28" s="233" t="n">
        <x:v>0</x:v>
      </x:c>
      <x:c r="G28" s="233" t="n">
        <x:v>1200</x:v>
      </x:c>
      <x:c r="H28" s="176" t="n">
        <x:f>E28-F28-G28</x:f>
        <x:v>-1200</x:v>
      </x:c>
      <x:c r="I28" s="222" t="str">
        <x:v>Conforme</x:v>
      </x:c>
    </x:row>
    <x:row r="29">
      <x:c r="A29" s="220" t="str">
        <x:v>O21</x:v>
      </x:c>
      <x:c r="B29" s="230" t="n">
        <x:v>46037.5</x:v>
      </x:c>
      <x:c r="C29" s="221" t="str">
        <x:v>Don manuel</x:v>
      </x:c>
      <x:c r="D29" s="221" t="str">
        <x:v>Courant</x:v>
      </x:c>
      <x:c r="E29" s="233" t="n">
        <x:v>300</x:v>
      </x:c>
      <x:c r="F29" s="233" t="n">
        <x:v>0</x:v>
      </x:c>
      <x:c r="G29" s="233" t="n">
        <x:v>0</x:v>
      </x:c>
      <x:c r="H29" s="176" t="n">
        <x:f>E29-F29-G29</x:f>
        <x:v>300</x:v>
      </x:c>
      <x:c r="I29" s="222" t="str">
        <x:v>Attestation simple</x:v>
      </x:c>
    </x:row>
    <x:row r="30">
      <x:c r="A30" s="220" t="str">
        <x:v>O22</x:v>
      </x:c>
      <x:c r="B30" s="230" t="n">
        <x:v>46050.5</x:v>
      </x:c>
      <x:c r="C30" s="221" t="str">
        <x:v>Location de salle</x:v>
      </x:c>
      <x:c r="D30" s="221" t="str">
        <x:v>Courant</x:v>
      </x:c>
      <x:c r="E30" s="233" t="n">
        <x:v>0</x:v>
      </x:c>
      <x:c r="F30" s="233" t="n">
        <x:v>0</x:v>
      </x:c>
      <x:c r="G30" s="233" t="n">
        <x:v>520</x:v>
      </x:c>
      <x:c r="H30" s="176" t="n">
        <x:f>E30-F30-G30</x:f>
        <x:v>-520</x:v>
      </x:c>
      <x:c r="I30" s="222" t="str">
        <x:v>Conforme</x:v>
      </x:c>
    </x:row>
    <x:row r="31">
      <x:c r="A31" s="220" t="str">
        <x:v>O23</x:v>
      </x:c>
      <x:c r="B31" s="230" t="n">
        <x:v>46061.5</x:v>
      </x:c>
      <x:c r="C31" s="221" t="str">
        <x:v>BilletWeb — ateliers d’hiver</x:v>
      </x:c>
      <x:c r="D31" s="221" t="str">
        <x:v>Courant</x:v>
      </x:c>
      <x:c r="E31" s="233" t="n">
        <x:v>1080</x:v>
      </x:c>
      <x:c r="F31" s="233" t="n">
        <x:v>37.8</x:v>
      </x:c>
      <x:c r="G31" s="233" t="n">
        <x:v>0</x:v>
      </x:c>
      <x:c r="H31" s="176" t="n">
        <x:f>E31-F31-G31</x:f>
        <x:v>1042.2</x:v>
      </x:c>
      <x:c r="I31" s="222" t="str">
        <x:v>Brut/frais/net ventilés</x:v>
      </x:c>
    </x:row>
    <x:row r="32">
      <x:c r="A32" s="220" t="str">
        <x:v>O24</x:v>
      </x:c>
      <x:c r="B32" s="230" t="n">
        <x:v>46067.5</x:v>
      </x:c>
      <x:c r="C32" s="221" t="str">
        <x:v>Remboursement kilométrique</x:v>
      </x:c>
      <x:c r="D32" s="221" t="str">
        <x:v>Courant</x:v>
      </x:c>
      <x:c r="E32" s="233" t="n">
        <x:v>0</x:v>
      </x:c>
      <x:c r="F32" s="233" t="n">
        <x:v>0</x:v>
      </x:c>
      <x:c r="G32" s="233" t="n">
        <x:v>286.4</x:v>
      </x:c>
      <x:c r="H32" s="176" t="n">
        <x:f>E32-F32-G32</x:f>
        <x:v>-286.4</x:v>
      </x:c>
      <x:c r="I32" s="222" t="str">
        <x:v>Original conservé</x:v>
      </x:c>
    </x:row>
    <x:row r="33">
      <x:c r="A33" s="220" t="str">
        <x:v>D24</x:v>
      </x:c>
      <x:c r="B33" s="230" t="n">
        <x:v>46067.5</x:v>
      </x:c>
      <x:c r="C33" s="221" t="str">
        <x:v>Doublon hérité de O24</x:v>
      </x:c>
      <x:c r="D33" s="221" t="str">
        <x:v>Courant</x:v>
      </x:c>
      <x:c r="E33" s="233" t="n">
        <x:v>0</x:v>
      </x:c>
      <x:c r="F33" s="233" t="n">
        <x:v>0</x:v>
      </x:c>
      <x:c r="G33" s="233" t="n">
        <x:v>286.4</x:v>
      </x:c>
      <x:c r="H33" s="176" t="n">
        <x:f>E33-F33-G33</x:f>
        <x:v>-286.4</x:v>
      </x:c>
      <x:c r="I33" s="222" t="str">
        <x:v>Erreur visible</x:v>
      </x:c>
    </x:row>
    <x:row r="34">
      <x:c r="A34" s="220" t="str">
        <x:v>C01</x:v>
      </x:c>
      <x:c r="B34" s="230" t="n">
        <x:v>46204.5</x:v>
      </x:c>
      <x:c r="C34" s="221" t="str">
        <x:v>Contrepassation du doublon D24</x:v>
      </x:c>
      <x:c r="D34" s="221" t="str">
        <x:v>Courant</x:v>
      </x:c>
      <x:c r="E34" s="233" t="n">
        <x:v>0</x:v>
      </x:c>
      <x:c r="F34" s="233" t="n">
        <x:v>0</x:v>
      </x:c>
      <x:c r="G34" s="233" t="n">
        <x:v>-286.4</x:v>
      </x:c>
      <x:c r="H34" s="176" t="n">
        <x:f>E34-F34-G34</x:f>
        <x:v>286.4</x:v>
      </x:c>
      <x:c r="I34" s="222" t="str">
        <x:v>Correction traçable</x:v>
      </x:c>
    </x:row>
    <x:row r="35">
      <x:c r="A35" s="220" t="str">
        <x:v>O25</x:v>
      </x:c>
      <x:c r="B35" s="230" t="n">
        <x:v>46080.5</x:v>
      </x:c>
      <x:c r="C35" s="221" t="str">
        <x:v>Papeterie</x:v>
      </x:c>
      <x:c r="D35" s="221" t="str">
        <x:v>Courant</x:v>
      </x:c>
      <x:c r="E35" s="233" t="n">
        <x:v>0</x:v>
      </x:c>
      <x:c r="F35" s="233" t="n">
        <x:v>0</x:v>
      </x:c>
      <x:c r="G35" s="233" t="n">
        <x:v>176.5</x:v>
      </x:c>
      <x:c r="H35" s="176" t="n">
        <x:f>E35-F35-G35</x:f>
        <x:v>-176.5</x:v>
      </x:c>
      <x:c r="I35" s="222" t="str">
        <x:v>Conforme</x:v>
      </x:c>
    </x:row>
    <x:row r="36">
      <x:c r="A36" s="220" t="str">
        <x:v>O26</x:v>
      </x:c>
      <x:c r="B36" s="230" t="n">
        <x:v>46088.5</x:v>
      </x:c>
      <x:c r="C36" s="221" t="str">
        <x:v>Partenaire culturel</x:v>
      </x:c>
      <x:c r="D36" s="221" t="str">
        <x:v>Courant</x:v>
      </x:c>
      <x:c r="E36" s="233" t="n">
        <x:v>800</x:v>
      </x:c>
      <x:c r="F36" s="233" t="n">
        <x:v>0</x:v>
      </x:c>
      <x:c r="G36" s="233" t="n">
        <x:v>0</x:v>
      </x:c>
      <x:c r="H36" s="176" t="n">
        <x:f>E36-F36-G36</x:f>
        <x:v>800</x:v>
      </x:c>
      <x:c r="I36" s="222" t="str">
        <x:v>Conforme</x:v>
      </x:c>
    </x:row>
    <x:row r="37">
      <x:c r="A37" s="220" t="str">
        <x:v>O27</x:v>
      </x:c>
      <x:c r="B37" s="230" t="n">
        <x:v>46102.5</x:v>
      </x:c>
      <x:c r="C37" s="221" t="str">
        <x:v>Impression des programmes</x:v>
      </x:c>
      <x:c r="D37" s="221" t="str">
        <x:v>Courant</x:v>
      </x:c>
      <x:c r="E37" s="233" t="n">
        <x:v>0</x:v>
      </x:c>
      <x:c r="F37" s="233" t="n">
        <x:v>0</x:v>
      </x:c>
      <x:c r="G37" s="233" t="n">
        <x:v>352.8</x:v>
      </x:c>
      <x:c r="H37" s="176" t="n">
        <x:f>E37-F37-G37</x:f>
        <x:v>-352.8</x:v>
      </x:c>
      <x:c r="I37" s="222" t="str">
        <x:v>Exception conflit tracée</x:v>
      </x:c>
    </x:row>
    <x:row r="38">
      <x:c r="A38" s="220" t="str">
        <x:v>O28</x:v>
      </x:c>
      <x:c r="B38" s="230" t="n">
        <x:v>46112.5</x:v>
      </x:c>
      <x:c r="C38" s="221" t="str">
        <x:v>Frais bancaires omis</x:v>
      </x:c>
      <x:c r="D38" s="221" t="str">
        <x:v>Courant</x:v>
      </x:c>
      <x:c r="E38" s="233" t="n">
        <x:v>0</x:v>
      </x:c>
      <x:c r="F38" s="233" t="n">
        <x:v>0</x:v>
      </x:c>
      <x:c r="G38" s="233" t="n">
        <x:v>0</x:v>
      </x:c>
      <x:c r="H38" s="176" t="n">
        <x:f>E38-F38-G38</x:f>
        <x:v>0</x:v>
      </x:c>
      <x:c r="I38" s="222" t="str">
        <x:v>Source ; saisi par C02</x:v>
      </x:c>
    </x:row>
    <x:row r="39">
      <x:c r="A39" s="220" t="str">
        <x:v>C02</x:v>
      </x:c>
      <x:c r="B39" s="230" t="n">
        <x:v>46204.5</x:v>
      </x:c>
      <x:c r="C39" s="221" t="str">
        <x:v>Ajout des frais bancaires O28</x:v>
      </x:c>
      <x:c r="D39" s="221" t="str">
        <x:v>Courant</x:v>
      </x:c>
      <x:c r="E39" s="233" t="n">
        <x:v>0</x:v>
      </x:c>
      <x:c r="F39" s="233" t="n">
        <x:v>0</x:v>
      </x:c>
      <x:c r="G39" s="233" t="n">
        <x:v>72.8</x:v>
      </x:c>
      <x:c r="H39" s="176" t="n">
        <x:f>E39-F39-G39</x:f>
        <x:v>-72.8</x:v>
      </x:c>
      <x:c r="I39" s="222" t="str">
        <x:v>Correction traçable</x:v>
      </x:c>
    </x:row>
    <x:row r="40">
      <x:c r="A40" s="220" t="str">
        <x:v>O29</x:v>
      </x:c>
      <x:c r="B40" s="230" t="n">
        <x:v>46114.5</x:v>
      </x:c>
      <x:c r="C40" s="221" t="str">
        <x:v>Location de salle</x:v>
      </x:c>
      <x:c r="D40" s="221" t="str">
        <x:v>Courant</x:v>
      </x:c>
      <x:c r="E40" s="233" t="n">
        <x:v>0</x:v>
      </x:c>
      <x:c r="F40" s="233" t="n">
        <x:v>0</x:v>
      </x:c>
      <x:c r="G40" s="233" t="n">
        <x:v>480</x:v>
      </x:c>
      <x:c r="H40" s="176" t="n">
        <x:f>E40-F40-G40</x:f>
        <x:v>-480</x:v>
      </x:c>
      <x:c r="I40" s="222" t="str">
        <x:v>Régularisé</x:v>
      </x:c>
    </x:row>
    <x:row r="41">
      <x:c r="A41" s="220" t="str">
        <x:v>O30</x:v>
      </x:c>
      <x:c r="B41" s="230" t="n">
        <x:v>46121.5</x:v>
      </x:c>
      <x:c r="C41" s="221" t="str">
        <x:v>BilletWeb — printemps</x:v>
      </x:c>
      <x:c r="D41" s="221" t="str">
        <x:v>Courant</x:v>
      </x:c>
      <x:c r="E41" s="233" t="n">
        <x:v>720</x:v>
      </x:c>
      <x:c r="F41" s="233" t="n">
        <x:v>25.2</x:v>
      </x:c>
      <x:c r="G41" s="233" t="n">
        <x:v>0</x:v>
      </x:c>
      <x:c r="H41" s="176" t="n">
        <x:f>E41-F41-G41</x:f>
        <x:v>694.8</x:v>
      </x:c>
      <x:c r="I41" s="222" t="str">
        <x:v>Brut/frais/net ventilés</x:v>
      </x:c>
    </x:row>
    <x:row r="42">
      <x:c r="A42" s="220" t="str">
        <x:v>O31</x:v>
      </x:c>
      <x:c r="B42" s="230" t="n">
        <x:v>46128.5</x:v>
      </x:c>
      <x:c r="C42" s="221" t="str">
        <x:v>Train d’un bénévole du projet</x:v>
      </x:c>
      <x:c r="D42" s="221" t="str">
        <x:v>Courant</x:v>
      </x:c>
      <x:c r="E42" s="233" t="n">
        <x:v>0</x:v>
      </x:c>
      <x:c r="F42" s="233" t="n">
        <x:v>0</x:v>
      </x:c>
      <x:c r="G42" s="233" t="n">
        <x:v>192.7</x:v>
      </x:c>
      <x:c r="H42" s="176" t="n">
        <x:f>E42-F42-G42</x:f>
        <x:v>-192.7</x:v>
      </x:c>
      <x:c r="I42" s="222" t="str">
        <x:v>Pièce récupérée</x:v>
      </x:c>
    </x:row>
    <x:row r="43">
      <x:c r="A43" s="220" t="str">
        <x:v>O32</x:v>
      </x:c>
      <x:c r="B43" s="230" t="n">
        <x:v>46147.5</x:v>
      </x:c>
      <x:c r="C43" s="221" t="str">
        <x:v>Vente de catalogues</x:v>
      </x:c>
      <x:c r="D43" s="221" t="str">
        <x:v>Caisse</x:v>
      </x:c>
      <x:c r="E43" s="233" t="n">
        <x:v>390</x:v>
      </x:c>
      <x:c r="F43" s="233" t="n">
        <x:v>0</x:v>
      </x:c>
      <x:c r="G43" s="233" t="n">
        <x:v>0</x:v>
      </x:c>
      <x:c r="H43" s="176" t="n">
        <x:f>E43-F43-G43</x:f>
        <x:v>390</x:v>
      </x:c>
      <x:c r="I43" s="222" t="str">
        <x:v>Exception documentée</x:v>
      </x:c>
    </x:row>
    <x:row r="44">
      <x:c r="A44" s="220" t="str">
        <x:v>O33</x:v>
      </x:c>
      <x:c r="B44" s="230" t="n">
        <x:v>46154.5</x:v>
      </x:c>
      <x:c r="C44" s="221" t="str">
        <x:v>Petites fournitures de buvette</x:v>
      </x:c>
      <x:c r="D44" s="221" t="str">
        <x:v>Caisse</x:v>
      </x:c>
      <x:c r="E44" s="233" t="n">
        <x:v>0</x:v>
      </x:c>
      <x:c r="F44" s="233" t="n">
        <x:v>0</x:v>
      </x:c>
      <x:c r="G44" s="233" t="n">
        <x:v>96.2</x:v>
      </x:c>
      <x:c r="H44" s="176" t="n">
        <x:f>E44-F44-G44</x:f>
        <x:v>-96.2</x:v>
      </x:c>
      <x:c r="I44" s="222" t="str">
        <x:v>Pièce récupérée</x:v>
      </x:c>
    </x:row>
    <x:row r="45">
      <x:c r="A45" s="220" t="str">
        <x:v>O34</x:v>
      </x:c>
      <x:c r="B45" s="230" t="n">
        <x:v>46181.5</x:v>
      </x:c>
      <x:c r="C45" s="221" t="str">
        <x:v>Soutien d’un commerce local</x:v>
      </x:c>
      <x:c r="D45" s="221" t="str">
        <x:v>Courant</x:v>
      </x:c>
      <x:c r="E45" s="233" t="n">
        <x:v>600</x:v>
      </x:c>
      <x:c r="F45" s="233" t="n">
        <x:v>0</x:v>
      </x:c>
      <x:c r="G45" s="233" t="n">
        <x:v>0</x:v>
      </x:c>
      <x:c r="H45" s="176" t="n">
        <x:f>E45-F45-G45</x:f>
        <x:v>600</x:v>
      </x:c>
      <x:c r="I45" s="222" t="str">
        <x:v>Régularisé</x:v>
      </x:c>
    </x:row>
    <x:row r="46">
      <x:c r="A46" s="220" t="str">
        <x:v>O35</x:v>
      </x:c>
      <x:c r="B46" s="230" t="n">
        <x:v>46192.5</x:v>
      </x:c>
      <x:c r="C46" s="221" t="str">
        <x:v>Vidéoprojecteur</x:v>
      </x:c>
      <x:c r="D46" s="221" t="str">
        <x:v>Courant</x:v>
      </x:c>
      <x:c r="E46" s="233" t="n">
        <x:v>0</x:v>
      </x:c>
      <x:c r="F46" s="233" t="n">
        <x:v>0</x:v>
      </x:c>
      <x:c r="G46" s="233" t="n">
        <x:v>742.5</x:v>
      </x:c>
      <x:c r="H46" s="176" t="n">
        <x:f>E46-F46-G46</x:f>
        <x:v>-742.5</x:v>
      </x:c>
      <x:c r="I46" s="222" t="str">
        <x:v>Chèque non débité au 30/06</x:v>
      </x:c>
    </x:row>
    <x:row r="47">
      <x:c r="A47" s="223" t="str">
        <x:v>C03</x:v>
      </x:c>
      <x:c r="B47" s="231" t="n">
        <x:v>46216.5</x:v>
      </x:c>
      <x:c r="C47" s="224" t="str">
        <x:v>Écart physique de caisse</x:v>
      </x:c>
      <x:c r="D47" s="224" t="str">
        <x:v>Caisse</x:v>
      </x:c>
      <x:c r="E47" s="234" t="n">
        <x:v>0</x:v>
      </x:c>
      <x:c r="F47" s="234" t="n">
        <x:v>0</x:v>
      </x:c>
      <x:c r="G47" s="234" t="n">
        <x:v>8</x:v>
      </x:c>
      <x:c r="H47" s="178" t="n">
        <x:f>E47-F47-G47</x:f>
        <x:v>-8</x:v>
      </x:c>
      <x:c r="I47" s="225" t="str">
        <x:v>Exception comptabilisée</x:v>
      </x:c>
    </x:row>
    <x:row r="50" ht="24" customHeight="1">
      <x:c r="A50" s="11" t="str">
        <x:v>Rapprochement du courant</x:v>
      </x:c>
      <x:c r="B50" s="11" t="str">
        <x:v>Rapprochement du courant</x:v>
      </x:c>
      <x:c r="C50" s="11" t="str">
        <x:v>Rapprochement du courant</x:v>
      </x:c>
      <x:c r="D50" s="11" t="str">
        <x:v>Subvention affectée</x:v>
      </x:c>
      <x:c r="E50" s="11" t="str">
        <x:v>Subvention affectée</x:v>
      </x:c>
      <x:c r="F50" s="11" t="str">
        <x:v>Subvention affectée</x:v>
      </x:c>
      <x:c r="G50" s="11" t="str">
        <x:v>Budget vs réalisé — exercice clos</x:v>
      </x:c>
      <x:c r="H50" s="11" t="str">
        <x:v>Budget vs réalisé — exercice clos</x:v>
      </x:c>
      <x:c r="I50" s="11" t="str">
        <x:v>Budget vs réalisé — exercice clos</x:v>
      </x:c>
      <x:c r="J50" s="11" t="str">
        <x:v>Budget vs réalisé — exercice clos</x:v>
      </x:c>
      <x:c r="K50" s="11" t="str">
        <x:v>Budget vs réalisé — exercice clos</x:v>
      </x:c>
      <x:c r="L50" s="11" t="str">
        <x:v>Budget vs réalisé — exercice clos</x:v>
      </x:c>
    </x:row>
    <x:row r="51" ht="28" customHeight="1">
      <x:c r="A51" s="88" t="str">
        <x:v>Étape</x:v>
      </x:c>
      <x:c r="B51" s="89" t="str">
        <x:v>Montant</x:v>
      </x:c>
      <x:c r="D51" s="88" t="str">
        <x:v>Élément</x:v>
      </x:c>
      <x:c r="E51" s="89" t="str">
        <x:v>Montant</x:v>
      </x:c>
      <x:c r="G51" s="88" t="str">
        <x:v>Rubrique</x:v>
      </x:c>
      <x:c r="H51" s="100" t="str">
        <x:v>Budget</x:v>
      </x:c>
      <x:c r="I51" s="100" t="str">
        <x:v>Réalisé</x:v>
      </x:c>
      <x:c r="J51" s="89" t="str">
        <x:v>Écart</x:v>
      </x:c>
    </x:row>
    <x:row r="52">
      <x:c r="A52" s="63" t="str">
        <x:v>Journal après arriéré</x:v>
      </x:c>
      <x:c r="B52" s="236" t="n">
        <x:v>8490.9</x:v>
      </x:c>
      <x:c r="D52" s="63" t="str">
        <x:v>Montant reçu</x:v>
      </x:c>
      <x:c r="E52" s="236" t="n">
        <x:v>4500</x:v>
      </x:c>
      <x:c r="G52" s="63" t="str">
        <x:v>Recettes</x:v>
      </x:c>
      <x:c r="H52" s="238" t="n">
        <x:v>14300</x:v>
      </x:c>
      <x:c r="I52" s="162" t="n">
        <x:f>A5</x:f>
        <x:v>15000</x:v>
      </x:c>
      <x:c r="J52" s="187" t="n">
        <x:f>I52-H52</x:f>
        <x:v>700</x:v>
      </x:c>
    </x:row>
    <x:row r="53">
      <x:c r="A53" s="66" t="str">
        <x:v>C01 — doublon</x:v>
      </x:c>
      <x:c r="B53" s="237" t="n">
        <x:v>286.4</x:v>
      </x:c>
      <x:c r="D53" s="66" t="str">
        <x:v>O09</x:v>
      </x:c>
      <x:c r="E53" s="237" t="n">
        <x:v>860</x:v>
      </x:c>
      <x:c r="G53" s="66" t="str">
        <x:v>Dépenses</x:v>
      </x:c>
      <x:c r="H53" s="239" t="n">
        <x:v>8944</x:v>
      </x:c>
      <x:c r="I53" s="164" t="n">
        <x:f>B5</x:f>
        <x:v>9293</x:v>
      </x:c>
      <x:c r="J53" s="97" t="n">
        <x:f>H53-I53</x:f>
        <x:v>-349</x:v>
      </x:c>
    </x:row>
    <x:row r="54">
      <x:c r="A54" s="66" t="str">
        <x:v>C02 — frais omis</x:v>
      </x:c>
      <x:c r="B54" s="237" t="n">
        <x:v>-72.8</x:v>
      </x:c>
      <x:c r="D54" s="66" t="str">
        <x:v>O10</x:v>
      </x:c>
      <x:c r="E54" s="237" t="n">
        <x:v>1200</x:v>
      </x:c>
      <x:c r="G54" s="69" t="str">
        <x:v>Excédent</x:v>
      </x:c>
      <x:c r="H54" s="240" t="n">
        <x:f>H52-H53</x:f>
        <x:v>5356</x:v>
      </x:c>
      <x:c r="I54" s="166" t="n">
        <x:f>I52-I53</x:f>
        <x:v>5707</x:v>
      </x:c>
      <x:c r="J54" s="183" t="n">
        <x:f>I54-H54</x:f>
        <x:v>351</x:v>
      </x:c>
    </x:row>
    <x:row r="55">
      <x:c r="A55" s="66" t="str">
        <x:v>Journal corrigé</x:v>
      </x:c>
      <x:c r="B55" s="97" t="n">
        <x:f>SUM(B52:B54)</x:f>
        <x:v>8704.5</x:v>
      </x:c>
      <x:c r="D55" s="66" t="str">
        <x:v>O12</x:v>
      </x:c>
      <x:c r="E55" s="237" t="n">
        <x:v>1320</x:v>
      </x:c>
    </x:row>
    <x:row r="56">
      <x:c r="A56" s="66" t="str">
        <x:v>Relevé bancaire</x:v>
      </x:c>
      <x:c r="B56" s="237" t="n">
        <x:v>9447</x:v>
      </x:c>
      <x:c r="D56" s="66" t="str">
        <x:v>O13</x:v>
      </x:c>
      <x:c r="E56" s="237" t="n">
        <x:v>415.6</x:v>
      </x:c>
    </x:row>
    <x:row r="57">
      <x:c r="A57" s="66" t="str">
        <x:v>Chèque non débité</x:v>
      </x:c>
      <x:c r="B57" s="237" t="n">
        <x:v>-742.5</x:v>
      </x:c>
      <x:c r="D57" s="66" t="str">
        <x:v>O27</x:v>
      </x:c>
      <x:c r="E57" s="237" t="n">
        <x:v>352.8</x:v>
      </x:c>
    </x:row>
    <x:row r="58">
      <x:c r="A58" s="69" t="str">
        <x:v>Différence</x:v>
      </x:c>
      <x:c r="B58" s="183" t="n">
        <x:f>B56+B57-B55</x:f>
        <x:v>0</x:v>
      </x:c>
      <x:c r="D58" s="66" t="str">
        <x:v>O31</x:v>
      </x:c>
      <x:c r="E58" s="237" t="n">
        <x:v>192.7</x:v>
      </x:c>
    </x:row>
    <x:row r="59">
      <x:c r="D59" s="66" t="str">
        <x:v>Total utilisé</x:v>
      </x:c>
      <x:c r="E59" s="97" t="n">
        <x:f>SUM(E53:E58)</x:f>
        <x:v>4341.099999999999</x:v>
      </x:c>
    </x:row>
    <x:row r="60">
      <x:c r="D60" s="69" t="str">
        <x:v>Solde affecté</x:v>
      </x:c>
      <x:c r="E60" s="183" t="n">
        <x:f>E52-E59</x:f>
        <x:v>158.90000000000055</x:v>
      </x:c>
    </x:row>
    <x:row r="63" ht="24" customHeight="1">
      <x:c r="A63" s="11" t="str">
        <x:v>Prévision du courant — scénario central géré</x:v>
      </x:c>
      <x:c r="B63" s="11" t="str">
        <x:v>Prévision du courant — scénario central géré</x:v>
      </x:c>
      <x:c r="C63" s="11" t="str">
        <x:v>Prévision du courant — scénario central géré</x:v>
      </x:c>
      <x:c r="D63" s="11" t="str">
        <x:v>Prévision du courant — scénario central géré</x:v>
      </x:c>
      <x:c r="E63" s="11" t="str">
        <x:v>Prévision du courant — scénario central géré</x:v>
      </x:c>
      <x:c r="F63" s="11" t="str">
        <x:v>Prévision du courant — scénario central géré</x:v>
      </x:c>
      <x:c r="G63" s="11" t="str">
        <x:v>Prévision du courant — scénario central géré</x:v>
      </x:c>
      <x:c r="H63" s="11" t="str">
        <x:v>Scénarios</x:v>
      </x:c>
      <x:c r="I63" s="11" t="str">
        <x:v>Scénarios</x:v>
      </x:c>
      <x:c r="J63" s="11" t="str">
        <x:v>Scénarios</x:v>
      </x:c>
      <x:c r="K63" s="11" t="str">
        <x:v>Scénarios</x:v>
      </x:c>
      <x:c r="L63" s="11" t="str">
        <x:v>Scénarios</x:v>
      </x:c>
    </x:row>
    <x:row r="64" ht="28" customHeight="1">
      <x:c r="A64" s="88" t="str">
        <x:v>Sem.</x:v>
      </x:c>
      <x:c r="B64" s="100" t="str">
        <x:v>Début</x:v>
      </x:c>
      <x:c r="C64" s="100" t="str">
        <x:v>Encaissements</x:v>
      </x:c>
      <x:c r="D64" s="100" t="str">
        <x:v>Décaissements</x:v>
      </x:c>
      <x:c r="E64" s="100" t="str">
        <x:v>Transfert</x:v>
      </x:c>
      <x:c r="F64" s="89" t="str">
        <x:v>Clôture gérée</x:v>
      </x:c>
      <x:c r="H64" s="88" t="str">
        <x:v>Scénario</x:v>
      </x:c>
      <x:c r="I64" s="100" t="str">
        <x:v>Point bas</x:v>
      </x:c>
      <x:c r="J64" s="89" t="str">
        <x:v>Fin S13</x:v>
      </x:c>
    </x:row>
    <x:row r="65">
      <x:c r="A65" s="63" t="str">
        <x:v>S1</x:v>
      </x:c>
      <x:c r="B65" s="241" t="n">
        <x:v>46204.5</x:v>
      </x:c>
      <x:c r="C65" s="238" t="n">
        <x:v>0</x:v>
      </x:c>
      <x:c r="D65" s="238" t="n">
        <x:v>1392.5</x:v>
      </x:c>
      <x:c r="E65" s="238" t="n">
        <x:v>0</x:v>
      </x:c>
      <x:c r="F65" s="236" t="n">
        <x:v>8054.5</x:v>
      </x:c>
      <x:c r="H65" s="63" t="str">
        <x:v>Central géré</x:v>
      </x:c>
      <x:c r="I65" s="238" t="n">
        <x:v>2854.5</x:v>
      </x:c>
      <x:c r="J65" s="236" t="n">
        <x:v>8216.5</x:v>
      </x:c>
    </x:row>
    <x:row r="66">
      <x:c r="A66" s="66" t="str">
        <x:v>S2</x:v>
      </x:c>
      <x:c r="B66" s="242" t="n">
        <x:v>46211.5</x:v>
      </x:c>
      <x:c r="C66" s="239" t="n">
        <x:v>600</x:v>
      </x:c>
      <x:c r="D66" s="239" t="n">
        <x:v>2200</x:v>
      </x:c>
      <x:c r="E66" s="239" t="n">
        <x:v>0</x:v>
      </x:c>
      <x:c r="F66" s="237" t="n">
        <x:v>6454.5</x:v>
      </x:c>
      <x:c r="H66" s="66" t="str">
        <x:v>Prudent</x:v>
      </x:c>
      <x:c r="I66" s="239" t="n">
        <x:v>1654.5</x:v>
      </x:c>
      <x:c r="J66" s="237" t="n">
        <x:v>7016.5</x:v>
      </x:c>
    </x:row>
    <x:row r="67">
      <x:c r="A67" s="66" t="str">
        <x:v>S3</x:v>
      </x:c>
      <x:c r="B67" s="242" t="n">
        <x:v>46218.5</x:v>
      </x:c>
      <x:c r="C67" s="239" t="n">
        <x:v>900</x:v>
      </x:c>
      <x:c r="D67" s="239" t="n">
        <x:v>1300</x:v>
      </x:c>
      <x:c r="E67" s="239" t="n">
        <x:v>0</x:v>
      </x:c>
      <x:c r="F67" s="237" t="n">
        <x:v>6054.5</x:v>
      </x:c>
      <x:c r="H67" s="69" t="str">
        <x:v>Tension</x:v>
      </x:c>
      <x:c r="I67" s="240" t="n">
        <x:v>-645.5</x:v>
      </x:c>
      <x:c r="J67" s="244" t="n">
        <x:v>1716.5</x:v>
      </x:c>
    </x:row>
    <x:row r="68">
      <x:c r="A68" s="66" t="str">
        <x:v>S4</x:v>
      </x:c>
      <x:c r="B68" s="242" t="n">
        <x:v>46225.5</x:v>
      </x:c>
      <x:c r="C68" s="239" t="n">
        <x:v>700</x:v>
      </x:c>
      <x:c r="D68" s="239" t="n">
        <x:v>2400</x:v>
      </x:c>
      <x:c r="E68" s="239" t="n">
        <x:v>500</x:v>
      </x:c>
      <x:c r="F68" s="237" t="n">
        <x:v>4854.5</x:v>
      </x:c>
    </x:row>
    <x:row r="69">
      <x:c r="A69" s="66" t="str">
        <x:v>S5</x:v>
      </x:c>
      <x:c r="B69" s="242" t="n">
        <x:v>46232.5</x:v>
      </x:c>
      <x:c r="C69" s="239" t="n">
        <x:v>1000</x:v>
      </x:c>
      <x:c r="D69" s="239" t="n">
        <x:v>1800</x:v>
      </x:c>
      <x:c r="E69" s="239" t="n">
        <x:v>0</x:v>
      </x:c>
      <x:c r="F69" s="237" t="n">
        <x:v>4054.5</x:v>
      </x:c>
    </x:row>
    <x:row r="70">
      <x:c r="A70" s="66" t="str">
        <x:v>S6</x:v>
      </x:c>
      <x:c r="B70" s="242" t="n">
        <x:v>46239.5</x:v>
      </x:c>
      <x:c r="C70" s="239" t="n">
        <x:v>800</x:v>
      </x:c>
      <x:c r="D70" s="239" t="n">
        <x:v>1400</x:v>
      </x:c>
      <x:c r="E70" s="239" t="n">
        <x:v>0</x:v>
      </x:c>
      <x:c r="F70" s="237" t="n">
        <x:v>3454.5</x:v>
      </x:c>
    </x:row>
    <x:row r="71">
      <x:c r="A71" s="66" t="str">
        <x:v>S7</x:v>
      </x:c>
      <x:c r="B71" s="242" t="n">
        <x:v>46246.5</x:v>
      </x:c>
      <x:c r="C71" s="239" t="n">
        <x:v>1000</x:v>
      </x:c>
      <x:c r="D71" s="239" t="n">
        <x:v>1600</x:v>
      </x:c>
      <x:c r="E71" s="239" t="n">
        <x:v>0</x:v>
      </x:c>
      <x:c r="F71" s="237" t="n">
        <x:v>2854.5</x:v>
      </x:c>
    </x:row>
    <x:row r="72">
      <x:c r="A72" s="66" t="str">
        <x:v>S8</x:v>
      </x:c>
      <x:c r="B72" s="242" t="n">
        <x:v>46253.5</x:v>
      </x:c>
      <x:c r="C72" s="239" t="n">
        <x:v>2812</x:v>
      </x:c>
      <x:c r="D72" s="239" t="n">
        <x:v>1500</x:v>
      </x:c>
      <x:c r="E72" s="239" t="n">
        <x:v>0</x:v>
      </x:c>
      <x:c r="F72" s="237" t="n">
        <x:v>4166.5</x:v>
      </x:c>
    </x:row>
    <x:row r="73">
      <x:c r="A73" s="66" t="str">
        <x:v>S9</x:v>
      </x:c>
      <x:c r="B73" s="242" t="n">
        <x:v>46260.5</x:v>
      </x:c>
      <x:c r="C73" s="239" t="n">
        <x:v>1600</x:v>
      </x:c>
      <x:c r="D73" s="239" t="n">
        <x:v>600</x:v>
      </x:c>
      <x:c r="E73" s="239" t="n">
        <x:v>0</x:v>
      </x:c>
      <x:c r="F73" s="237" t="n">
        <x:v>5166.5</x:v>
      </x:c>
    </x:row>
    <x:row r="74">
      <x:c r="A74" s="66" t="str">
        <x:v>S10</x:v>
      </x:c>
      <x:c r="B74" s="242" t="n">
        <x:v>46267.5</x:v>
      </x:c>
      <x:c r="C74" s="239" t="n">
        <x:v>900</x:v>
      </x:c>
      <x:c r="D74" s="239" t="n">
        <x:v>650</x:v>
      </x:c>
      <x:c r="E74" s="239" t="n">
        <x:v>0</x:v>
      </x:c>
      <x:c r="F74" s="237" t="n">
        <x:v>5416.5</x:v>
      </x:c>
    </x:row>
    <x:row r="75">
      <x:c r="A75" s="66" t="str">
        <x:v>S11</x:v>
      </x:c>
      <x:c r="B75" s="242" t="n">
        <x:v>46274.5</x:v>
      </x:c>
      <x:c r="C75" s="239" t="n">
        <x:v>4500</x:v>
      </x:c>
      <x:c r="D75" s="239" t="n">
        <x:v>1800</x:v>
      </x:c>
      <x:c r="E75" s="239" t="n">
        <x:v>0</x:v>
      </x:c>
      <x:c r="F75" s="237" t="n">
        <x:v>8116.5</x:v>
      </x:c>
    </x:row>
    <x:row r="76">
      <x:c r="A76" s="66" t="str">
        <x:v>S12</x:v>
      </x:c>
      <x:c r="B76" s="242" t="n">
        <x:v>46281.5</x:v>
      </x:c>
      <x:c r="C76" s="239" t="n">
        <x:v>700</x:v>
      </x:c>
      <x:c r="D76" s="239" t="n">
        <x:v>500</x:v>
      </x:c>
      <x:c r="E76" s="239" t="n">
        <x:v>0</x:v>
      </x:c>
      <x:c r="F76" s="237" t="n">
        <x:v>8316.5</x:v>
      </x:c>
    </x:row>
    <x:row r="77">
      <x:c r="A77" s="69" t="str">
        <x:v>S13</x:v>
      </x:c>
      <x:c r="B77" s="243" t="n">
        <x:v>46288.5</x:v>
      </x:c>
      <x:c r="C77" s="240" t="n">
        <x:v>600</x:v>
      </x:c>
      <x:c r="D77" s="240" t="n">
        <x:v>700</x:v>
      </x:c>
      <x:c r="E77" s="240" t="n">
        <x:v>0</x:v>
      </x:c>
      <x:c r="F77" s="244" t="n">
        <x:v>8216.5</x:v>
      </x:c>
    </x:row>
    <x:row r="80" ht="24" customHeight="1">
      <x:c r="A80" s="11" t="str">
        <x:v>Rapport financier condensé</x:v>
      </x:c>
      <x:c r="B80" s="11" t="str">
        <x:v>Rapport financier condensé</x:v>
      </x:c>
      <x:c r="C80" s="11" t="str">
        <x:v>Rapport financier condensé</x:v>
      </x:c>
      <x:c r="D80" s="11" t="str">
        <x:v>Rapport financier condensé</x:v>
      </x:c>
      <x:c r="E80" s="11" t="str">
        <x:v>Rapport financier condensé</x:v>
      </x:c>
      <x:c r="F80" s="11" t="str">
        <x:v>Rapport financier condensé</x:v>
      </x:c>
      <x:c r="G80" s="11" t="str">
        <x:v>Rapport financier condensé</x:v>
      </x:c>
      <x:c r="H80" s="11" t="str">
        <x:v>Rapport financier condensé</x:v>
      </x:c>
      <x:c r="I80" s="11" t="str">
        <x:v>Rapport financier condensé</x:v>
      </x:c>
      <x:c r="J80" s="11" t="str">
        <x:v>Rapport financier condensé</x:v>
      </x:c>
      <x:c r="K80" s="11" t="str">
        <x:v>Rapport financier condensé</x:v>
      </x:c>
      <x:c r="L80" s="11" t="str">
        <x:v>Rapport financier condensé</x:v>
      </x:c>
    </x:row>
    <x:row r="81">
      <x:c r="A81" s="181" t="str">
        <x:v>La Traverse termine l’exercice avec 12 907 € de trésorerie, contre 7 200 € à l’ouverture. Les recettes atteignent 15 000 € et les dépenses 9 293 €, soit un excédent de 5 707 €. Le rapprochement bancaire et la caisse présentent une différence nulle après corrections traçables. La subvention de 4 500 € a financé 4 341,10 € de dépenses ; 158,90 € restent affectés. Le scénario central de la prévision porte le point bas du courant à 2 854,50 € après décisions.</x:v>
      </x:c>
      <x:c r="B81" s="181"/>
      <x:c r="C81" s="181"/>
      <x:c r="D81" s="181"/>
      <x:c r="E81" s="181"/>
      <x:c r="F81" s="181"/>
      <x:c r="G81" s="181"/>
      <x:c r="H81" s="181"/>
      <x:c r="I81" s="181"/>
      <x:c r="J81" s="181"/>
      <x:c r="K81" s="181"/>
      <x:c r="L81" s="181"/>
    </x:row>
    <x:row r="82">
      <x:c r="A82" s="181"/>
      <x:c r="B82" s="181"/>
      <x:c r="C82" s="181"/>
      <x:c r="D82" s="181"/>
      <x:c r="E82" s="181"/>
      <x:c r="F82" s="181"/>
      <x:c r="G82" s="181"/>
      <x:c r="H82" s="181"/>
      <x:c r="I82" s="181"/>
      <x:c r="J82" s="181"/>
      <x:c r="K82" s="181"/>
      <x:c r="L82" s="181"/>
    </x:row>
    <x:row r="83">
      <x:c r="A83" s="181"/>
      <x:c r="B83" s="181"/>
      <x:c r="C83" s="181"/>
      <x:c r="D83" s="181"/>
      <x:c r="E83" s="181"/>
      <x:c r="F83" s="181"/>
      <x:c r="G83" s="181"/>
      <x:c r="H83" s="181"/>
      <x:c r="I83" s="181"/>
      <x:c r="J83" s="181"/>
      <x:c r="K83" s="181"/>
      <x:c r="L83" s="181"/>
    </x:row>
    <x:row r="84">
      <x:c r="A84" s="181"/>
      <x:c r="B84" s="181"/>
      <x:c r="C84" s="181"/>
      <x:c r="D84" s="181"/>
      <x:c r="E84" s="181"/>
      <x:c r="F84" s="181"/>
      <x:c r="G84" s="181"/>
      <x:c r="H84" s="181"/>
      <x:c r="I84" s="181"/>
      <x:c r="J84" s="181"/>
      <x:c r="K84" s="181"/>
      <x:c r="L84" s="181"/>
    </x:row>
    <x:row r="85">
      <x:c r="A85" s="181"/>
      <x:c r="B85" s="181"/>
      <x:c r="C85" s="181"/>
      <x:c r="D85" s="181"/>
      <x:c r="E85" s="181"/>
      <x:c r="F85" s="181"/>
      <x:c r="G85" s="181"/>
      <x:c r="H85" s="181"/>
      <x:c r="I85" s="181"/>
      <x:c r="J85" s="181"/>
      <x:c r="K85" s="181"/>
      <x:c r="L85" s="181"/>
    </x:row>
    <x:row r="86">
      <x:c r="A86" s="181"/>
      <x:c r="B86" s="181"/>
      <x:c r="C86" s="181"/>
      <x:c r="D86" s="181"/>
      <x:c r="E86" s="181"/>
      <x:c r="F86" s="181"/>
      <x:c r="G86" s="181"/>
      <x:c r="H86" s="181"/>
      <x:c r="I86" s="181"/>
      <x:c r="J86" s="181"/>
      <x:c r="K86" s="181"/>
      <x:c r="L86" s="181"/>
    </x:row>
  </x:sheetData>
  <x:mergeCells>
    <x:mergeCell ref="A1:L1"/>
    <x:mergeCell ref="A2:L2"/>
    <x:mergeCell ref="A50:C50"/>
    <x:mergeCell ref="D50:F50"/>
    <x:mergeCell ref="G50:L50"/>
    <x:mergeCell ref="A63:H63"/>
    <x:mergeCell ref="H63:L63"/>
    <x:mergeCell ref="A80:L80"/>
    <x:mergeCell ref="A81:L86"/>
  </x:mergeCells>
  <x:pageMargins left="0.7" right="0.7" top="0.75" bottom="0.75" header="0.3" footer="0.3"/>
</x:worksheet>
</file>